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地域部-R1高度化管理課☆\04 決算（機密２）\R05FY決算\02_経営状況把握\A方式\電子データ送付文\"/>
    </mc:Choice>
  </mc:AlternateContent>
  <xr:revisionPtr revIDLastSave="0" documentId="13_ncr:1_{197522D3-74B8-4BA2-BE2C-02CA230929C1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ア実態把握チェック表" sheetId="22" r:id="rId1"/>
    <sheet name="イBS修正シート" sheetId="10" r:id="rId2"/>
    <sheet name="ウPL修正シート" sheetId="11" r:id="rId3"/>
  </sheets>
  <definedNames>
    <definedName name="_xlnm.Print_Area" localSheetId="0">ア実態把握チェック表!$B$1:$E$46</definedName>
    <definedName name="_xlnm.Print_Area" localSheetId="1">イBS修正シート!$A$1:$M$75</definedName>
    <definedName name="_xlnm.Print_Area" localSheetId="2">ウPL修正シート!$A$1:$K$37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1" l="1"/>
  <c r="I27" i="10" l="1"/>
  <c r="I4" i="10"/>
  <c r="I21" i="10" l="1"/>
  <c r="H21" i="10"/>
  <c r="I20" i="10"/>
  <c r="H20" i="10"/>
  <c r="H35" i="11"/>
  <c r="F24" i="10" l="1"/>
  <c r="D24" i="10"/>
  <c r="H4" i="11" l="1"/>
  <c r="F4" i="11"/>
  <c r="D4" i="11"/>
  <c r="G35" i="11" l="1"/>
  <c r="E35" i="11"/>
  <c r="H33" i="11"/>
  <c r="G33" i="11"/>
  <c r="E33" i="11"/>
  <c r="H32" i="11"/>
  <c r="G32" i="11"/>
  <c r="E32" i="11"/>
  <c r="F31" i="11"/>
  <c r="G31" i="11" s="1"/>
  <c r="D31" i="11"/>
  <c r="E31" i="11" s="1"/>
  <c r="H30" i="11"/>
  <c r="G30" i="11"/>
  <c r="E30" i="11"/>
  <c r="H28" i="11"/>
  <c r="G28" i="11"/>
  <c r="E28" i="11"/>
  <c r="H27" i="11"/>
  <c r="G27" i="11"/>
  <c r="E27" i="11"/>
  <c r="H26" i="11"/>
  <c r="G26" i="11"/>
  <c r="E26" i="11"/>
  <c r="H25" i="11"/>
  <c r="G25" i="11"/>
  <c r="E25" i="11"/>
  <c r="H23" i="11"/>
  <c r="G23" i="11"/>
  <c r="E23" i="11"/>
  <c r="H22" i="11"/>
  <c r="G22" i="11"/>
  <c r="E22" i="11"/>
  <c r="H21" i="11"/>
  <c r="G21" i="11"/>
  <c r="E21" i="11"/>
  <c r="H18" i="11"/>
  <c r="G18" i="11"/>
  <c r="E18" i="11"/>
  <c r="H17" i="11"/>
  <c r="D31" i="22" s="1"/>
  <c r="G17" i="11"/>
  <c r="E17" i="11"/>
  <c r="H16" i="11"/>
  <c r="G16" i="11"/>
  <c r="E16" i="11"/>
  <c r="H15" i="11"/>
  <c r="G15" i="11"/>
  <c r="E15" i="11"/>
  <c r="H14" i="11"/>
  <c r="G14" i="11"/>
  <c r="E14" i="11"/>
  <c r="H13" i="11"/>
  <c r="G13" i="11"/>
  <c r="E13" i="11"/>
  <c r="F12" i="11"/>
  <c r="F19" i="11" s="1"/>
  <c r="D12" i="11"/>
  <c r="E12" i="11" s="1"/>
  <c r="H11" i="11"/>
  <c r="G11" i="11"/>
  <c r="E11" i="11"/>
  <c r="F10" i="11"/>
  <c r="G10" i="11" s="1"/>
  <c r="D10" i="11"/>
  <c r="H9" i="11"/>
  <c r="G9" i="11"/>
  <c r="E9" i="11"/>
  <c r="H8" i="11"/>
  <c r="G8" i="11"/>
  <c r="E8" i="11"/>
  <c r="H7" i="11"/>
  <c r="G7" i="11"/>
  <c r="E7" i="11"/>
  <c r="H5" i="11"/>
  <c r="G5" i="11"/>
  <c r="E5" i="11"/>
  <c r="D74" i="10"/>
  <c r="I72" i="10"/>
  <c r="H72" i="10"/>
  <c r="I71" i="10"/>
  <c r="K71" i="10" s="1"/>
  <c r="H71" i="10"/>
  <c r="I70" i="10"/>
  <c r="K70" i="10" s="1"/>
  <c r="H70" i="10"/>
  <c r="I69" i="10"/>
  <c r="K69" i="10" s="1"/>
  <c r="H69" i="10"/>
  <c r="I68" i="10"/>
  <c r="H68" i="10"/>
  <c r="F66" i="10"/>
  <c r="D66" i="10"/>
  <c r="I65" i="10"/>
  <c r="K65" i="10" s="1"/>
  <c r="H65" i="10"/>
  <c r="I64" i="10"/>
  <c r="K64" i="10" s="1"/>
  <c r="H64" i="10"/>
  <c r="K63" i="10"/>
  <c r="I63" i="10"/>
  <c r="H63" i="10"/>
  <c r="I62" i="10"/>
  <c r="K62" i="10" s="1"/>
  <c r="H62" i="10"/>
  <c r="I61" i="10"/>
  <c r="H61" i="10"/>
  <c r="I59" i="10"/>
  <c r="K59" i="10" s="1"/>
  <c r="H59" i="10"/>
  <c r="I58" i="10"/>
  <c r="K58" i="10" s="1"/>
  <c r="H58" i="10"/>
  <c r="I57" i="10"/>
  <c r="K57" i="10" s="1"/>
  <c r="H57" i="10"/>
  <c r="I56" i="10"/>
  <c r="K56" i="10" s="1"/>
  <c r="H56" i="10"/>
  <c r="I55" i="10"/>
  <c r="K55" i="10" s="1"/>
  <c r="H55" i="10"/>
  <c r="K54" i="10"/>
  <c r="I54" i="10"/>
  <c r="H54" i="10"/>
  <c r="I53" i="10"/>
  <c r="K53" i="10" s="1"/>
  <c r="H53" i="10"/>
  <c r="I52" i="10"/>
  <c r="K52" i="10" s="1"/>
  <c r="H52" i="10"/>
  <c r="F51" i="10"/>
  <c r="D51" i="10"/>
  <c r="I50" i="10"/>
  <c r="K50" i="10" s="1"/>
  <c r="H50" i="10"/>
  <c r="I49" i="10"/>
  <c r="K49" i="10" s="1"/>
  <c r="H49" i="10"/>
  <c r="F48" i="10"/>
  <c r="D48" i="10"/>
  <c r="I47" i="10"/>
  <c r="K47" i="10" s="1"/>
  <c r="F47" i="10"/>
  <c r="D47" i="10"/>
  <c r="H47" i="10" s="1"/>
  <c r="K46" i="10"/>
  <c r="H46" i="10"/>
  <c r="K43" i="10"/>
  <c r="H43" i="10"/>
  <c r="I41" i="10"/>
  <c r="K41" i="10" s="1"/>
  <c r="H41" i="10"/>
  <c r="I39" i="10"/>
  <c r="H39" i="10"/>
  <c r="I38" i="10"/>
  <c r="K38" i="10" s="1"/>
  <c r="H38" i="10"/>
  <c r="I37" i="10"/>
  <c r="H37" i="10"/>
  <c r="I36" i="10"/>
  <c r="K36" i="10" s="1"/>
  <c r="H36" i="10"/>
  <c r="I35" i="10"/>
  <c r="H35" i="10"/>
  <c r="I34" i="10"/>
  <c r="K34" i="10" s="1"/>
  <c r="H34" i="10"/>
  <c r="I33" i="10"/>
  <c r="H33" i="10"/>
  <c r="I32" i="10"/>
  <c r="K32" i="10" s="1"/>
  <c r="H32" i="10"/>
  <c r="F31" i="10"/>
  <c r="F40" i="10" s="1"/>
  <c r="D31" i="10"/>
  <c r="I30" i="10"/>
  <c r="H30" i="10"/>
  <c r="K29" i="10"/>
  <c r="I29" i="10"/>
  <c r="H29" i="10"/>
  <c r="I28" i="10"/>
  <c r="H28" i="10"/>
  <c r="I26" i="10"/>
  <c r="K26" i="10" s="1"/>
  <c r="H26" i="10"/>
  <c r="I25" i="10"/>
  <c r="H25" i="10"/>
  <c r="I22" i="10"/>
  <c r="K22" i="10" s="1"/>
  <c r="H22" i="10"/>
  <c r="K21" i="10"/>
  <c r="K20" i="10"/>
  <c r="I19" i="10"/>
  <c r="K19" i="10" s="1"/>
  <c r="H19" i="10"/>
  <c r="I18" i="10"/>
  <c r="K18" i="10" s="1"/>
  <c r="H18" i="10"/>
  <c r="I17" i="10"/>
  <c r="K17" i="10" s="1"/>
  <c r="H17" i="10"/>
  <c r="I16" i="10"/>
  <c r="K16" i="10" s="1"/>
  <c r="H16" i="10"/>
  <c r="F15" i="10"/>
  <c r="D15" i="10"/>
  <c r="I14" i="10"/>
  <c r="K14" i="10" s="1"/>
  <c r="H14" i="10"/>
  <c r="I13" i="10"/>
  <c r="K13" i="10" s="1"/>
  <c r="H13" i="10"/>
  <c r="I12" i="10"/>
  <c r="H12" i="10"/>
  <c r="F11" i="10"/>
  <c r="D11" i="10"/>
  <c r="I10" i="10"/>
  <c r="K10" i="10" s="1"/>
  <c r="H10" i="10"/>
  <c r="I9" i="10"/>
  <c r="K9" i="10" s="1"/>
  <c r="H9" i="10"/>
  <c r="I8" i="10"/>
  <c r="K8" i="10" s="1"/>
  <c r="H8" i="10"/>
  <c r="I7" i="10"/>
  <c r="K7" i="10" s="1"/>
  <c r="H7" i="10"/>
  <c r="I6" i="10"/>
  <c r="H6" i="10"/>
  <c r="F5" i="10"/>
  <c r="D5" i="10"/>
  <c r="H11" i="10" l="1"/>
  <c r="D23" i="22"/>
  <c r="H66" i="10"/>
  <c r="H31" i="11"/>
  <c r="I31" i="11" s="1"/>
  <c r="H10" i="11"/>
  <c r="I10" i="11" s="1"/>
  <c r="D41" i="22"/>
  <c r="D44" i="22" s="1"/>
  <c r="I24" i="10"/>
  <c r="I66" i="10"/>
  <c r="K66" i="10" s="1"/>
  <c r="H31" i="10"/>
  <c r="D60" i="10"/>
  <c r="D67" i="10" s="1"/>
  <c r="D75" i="10" s="1"/>
  <c r="I48" i="10"/>
  <c r="K48" i="10" s="1"/>
  <c r="D23" i="10"/>
  <c r="H12" i="11"/>
  <c r="I12" i="11" s="1"/>
  <c r="D19" i="11"/>
  <c r="I8" i="11"/>
  <c r="I14" i="11"/>
  <c r="I16" i="11"/>
  <c r="I18" i="11"/>
  <c r="I25" i="11"/>
  <c r="I32" i="11"/>
  <c r="I27" i="11"/>
  <c r="I11" i="11"/>
  <c r="I26" i="11"/>
  <c r="I33" i="11"/>
  <c r="I7" i="11"/>
  <c r="I9" i="11"/>
  <c r="I13" i="11"/>
  <c r="I15" i="11"/>
  <c r="I17" i="11"/>
  <c r="I21" i="11"/>
  <c r="I22" i="11"/>
  <c r="I23" i="11"/>
  <c r="I28" i="11"/>
  <c r="I30" i="11"/>
  <c r="K61" i="10"/>
  <c r="I51" i="10"/>
  <c r="K51" i="10" s="1"/>
  <c r="I77" i="10"/>
  <c r="I31" i="10"/>
  <c r="K31" i="10" s="1"/>
  <c r="I15" i="10"/>
  <c r="I5" i="10"/>
  <c r="K5" i="10" s="1"/>
  <c r="K6" i="10"/>
  <c r="F6" i="11"/>
  <c r="G19" i="11"/>
  <c r="I5" i="11"/>
  <c r="E10" i="11"/>
  <c r="G12" i="11"/>
  <c r="I35" i="11"/>
  <c r="K33" i="10"/>
  <c r="K35" i="10"/>
  <c r="K37" i="10"/>
  <c r="K39" i="10"/>
  <c r="K68" i="10"/>
  <c r="K72" i="10"/>
  <c r="H48" i="10"/>
  <c r="H51" i="10"/>
  <c r="F60" i="10"/>
  <c r="K12" i="10"/>
  <c r="I11" i="10"/>
  <c r="H15" i="10"/>
  <c r="D40" i="10"/>
  <c r="H40" i="10" s="1"/>
  <c r="F23" i="10"/>
  <c r="H5" i="10"/>
  <c r="H24" i="10"/>
  <c r="K25" i="10"/>
  <c r="K28" i="10"/>
  <c r="K30" i="10"/>
  <c r="I60" i="10" l="1"/>
  <c r="I67" i="10" s="1"/>
  <c r="H19" i="11"/>
  <c r="H6" i="11" s="1"/>
  <c r="I6" i="11" s="1"/>
  <c r="E19" i="11"/>
  <c r="D6" i="11"/>
  <c r="K15" i="10"/>
  <c r="F20" i="11"/>
  <c r="G6" i="11"/>
  <c r="I40" i="10"/>
  <c r="K24" i="10"/>
  <c r="K11" i="10"/>
  <c r="F42" i="10"/>
  <c r="H23" i="10"/>
  <c r="I23" i="10"/>
  <c r="F67" i="10"/>
  <c r="H60" i="10"/>
  <c r="D42" i="10"/>
  <c r="G21" i="10" l="1"/>
  <c r="G20" i="10"/>
  <c r="F73" i="10"/>
  <c r="E20" i="10"/>
  <c r="E21" i="10"/>
  <c r="K60" i="10"/>
  <c r="D77" i="10"/>
  <c r="E27" i="10"/>
  <c r="G23" i="10"/>
  <c r="G60" i="10"/>
  <c r="H20" i="11"/>
  <c r="I19" i="11"/>
  <c r="E6" i="11"/>
  <c r="D20" i="11"/>
  <c r="F24" i="11"/>
  <c r="G20" i="11"/>
  <c r="G67" i="10"/>
  <c r="H67" i="10"/>
  <c r="E73" i="10"/>
  <c r="E71" i="10"/>
  <c r="E69" i="10"/>
  <c r="E65" i="10"/>
  <c r="E63" i="10"/>
  <c r="E61" i="10"/>
  <c r="E58" i="10"/>
  <c r="E56" i="10"/>
  <c r="E54" i="10"/>
  <c r="E52" i="10"/>
  <c r="E49" i="10"/>
  <c r="E42" i="10"/>
  <c r="E26" i="10"/>
  <c r="E22" i="10"/>
  <c r="E18" i="10"/>
  <c r="E16" i="10"/>
  <c r="E13" i="10"/>
  <c r="E10" i="10"/>
  <c r="E8" i="10"/>
  <c r="E6" i="10"/>
  <c r="E39" i="10"/>
  <c r="E37" i="10"/>
  <c r="E35" i="10"/>
  <c r="E33" i="10"/>
  <c r="E30" i="10"/>
  <c r="E28" i="10"/>
  <c r="E14" i="10"/>
  <c r="E12" i="10"/>
  <c r="E41" i="10"/>
  <c r="E38" i="10"/>
  <c r="E36" i="10"/>
  <c r="E34" i="10"/>
  <c r="E32" i="10"/>
  <c r="E25" i="10"/>
  <c r="E17" i="10"/>
  <c r="E15" i="10"/>
  <c r="E72" i="10"/>
  <c r="E70" i="10"/>
  <c r="E68" i="10"/>
  <c r="E9" i="10"/>
  <c r="E7" i="10"/>
  <c r="E5" i="10"/>
  <c r="E64" i="10"/>
  <c r="E62" i="10"/>
  <c r="E60" i="10"/>
  <c r="E59" i="10"/>
  <c r="E57" i="10"/>
  <c r="E55" i="10"/>
  <c r="E53" i="10"/>
  <c r="E51" i="10"/>
  <c r="E50" i="10"/>
  <c r="E48" i="10"/>
  <c r="E29" i="10"/>
  <c r="E19" i="10"/>
  <c r="E67" i="10"/>
  <c r="E23" i="10"/>
  <c r="E24" i="10"/>
  <c r="E74" i="10"/>
  <c r="E11" i="10"/>
  <c r="E66" i="10"/>
  <c r="E31" i="10"/>
  <c r="E40" i="10"/>
  <c r="K67" i="10"/>
  <c r="E75" i="10"/>
  <c r="I42" i="10"/>
  <c r="K23" i="10"/>
  <c r="G39" i="10"/>
  <c r="G37" i="10"/>
  <c r="G35" i="10"/>
  <c r="G33" i="10"/>
  <c r="G31" i="10"/>
  <c r="G30" i="10"/>
  <c r="G28" i="10"/>
  <c r="G72" i="10"/>
  <c r="G70" i="10"/>
  <c r="G68" i="10"/>
  <c r="G64" i="10"/>
  <c r="G62" i="10"/>
  <c r="G59" i="10"/>
  <c r="G57" i="10"/>
  <c r="G55" i="10"/>
  <c r="G53" i="10"/>
  <c r="G50" i="10"/>
  <c r="H42" i="10"/>
  <c r="G25" i="10"/>
  <c r="G19" i="10"/>
  <c r="G17" i="10"/>
  <c r="G14" i="10"/>
  <c r="G12" i="10"/>
  <c r="G9" i="10"/>
  <c r="G7" i="10"/>
  <c r="G66" i="10"/>
  <c r="G13" i="10"/>
  <c r="G29" i="10"/>
  <c r="G11" i="10"/>
  <c r="G71" i="10"/>
  <c r="G69" i="10"/>
  <c r="G41" i="10"/>
  <c r="G38" i="10"/>
  <c r="G36" i="10"/>
  <c r="G34" i="10"/>
  <c r="G32" i="10"/>
  <c r="G24" i="10"/>
  <c r="G10" i="10"/>
  <c r="G8" i="10"/>
  <c r="G6" i="10"/>
  <c r="G73" i="10"/>
  <c r="G65" i="10"/>
  <c r="G63" i="10"/>
  <c r="G61" i="10"/>
  <c r="G58" i="10"/>
  <c r="G56" i="10"/>
  <c r="G54" i="10"/>
  <c r="G52" i="10"/>
  <c r="G26" i="10"/>
  <c r="G49" i="10"/>
  <c r="G42" i="10"/>
  <c r="G22" i="10"/>
  <c r="G18" i="10"/>
  <c r="G16" i="10"/>
  <c r="G5" i="10"/>
  <c r="G15" i="10"/>
  <c r="G48" i="10"/>
  <c r="G40" i="10"/>
  <c r="G51" i="10"/>
  <c r="K40" i="10"/>
  <c r="H73" i="10" l="1"/>
  <c r="I73" i="10"/>
  <c r="F74" i="10"/>
  <c r="J40" i="10"/>
  <c r="J20" i="10"/>
  <c r="J21" i="10"/>
  <c r="I20" i="11"/>
  <c r="H24" i="11"/>
  <c r="H29" i="11" s="1"/>
  <c r="E20" i="11"/>
  <c r="D24" i="11"/>
  <c r="J23" i="10"/>
  <c r="F29" i="11"/>
  <c r="G24" i="11"/>
  <c r="J26" i="10"/>
  <c r="J22" i="10"/>
  <c r="J18" i="10"/>
  <c r="J16" i="10"/>
  <c r="J13" i="10"/>
  <c r="J10" i="10"/>
  <c r="J8" i="10"/>
  <c r="J6" i="10"/>
  <c r="J19" i="10"/>
  <c r="J17" i="10"/>
  <c r="J15" i="10"/>
  <c r="J42" i="10"/>
  <c r="J41" i="10"/>
  <c r="J38" i="10"/>
  <c r="J36" i="10"/>
  <c r="J34" i="10"/>
  <c r="J32" i="10"/>
  <c r="K42" i="10"/>
  <c r="J29" i="10"/>
  <c r="J25" i="10"/>
  <c r="J9" i="10"/>
  <c r="J33" i="10"/>
  <c r="J37" i="10"/>
  <c r="J28" i="10"/>
  <c r="J5" i="10"/>
  <c r="J12" i="10"/>
  <c r="J31" i="10"/>
  <c r="J35" i="10"/>
  <c r="J39" i="10"/>
  <c r="J7" i="10"/>
  <c r="J14" i="10"/>
  <c r="J30" i="10"/>
  <c r="J11" i="10"/>
  <c r="J24" i="10"/>
  <c r="H74" i="10" l="1"/>
  <c r="G74" i="10"/>
  <c r="F75" i="10"/>
  <c r="K73" i="10"/>
  <c r="I74" i="10"/>
  <c r="D15" i="22" s="1"/>
  <c r="C15" i="22" s="1"/>
  <c r="I24" i="11"/>
  <c r="E24" i="11"/>
  <c r="D29" i="11"/>
  <c r="H34" i="11"/>
  <c r="I29" i="11"/>
  <c r="G29" i="11"/>
  <c r="F34" i="11"/>
  <c r="F77" i="10" l="1"/>
  <c r="H75" i="10"/>
  <c r="G75" i="10"/>
  <c r="K74" i="10"/>
  <c r="I75" i="10"/>
  <c r="D34" i="11"/>
  <c r="E29" i="11"/>
  <c r="H36" i="11"/>
  <c r="I34" i="11"/>
  <c r="F36" i="11"/>
  <c r="G36" i="11" s="1"/>
  <c r="G34" i="11"/>
  <c r="D30" i="22" l="1"/>
  <c r="D33" i="22" s="1"/>
  <c r="D35" i="22" s="1"/>
  <c r="D42" i="22"/>
  <c r="D45" i="22" s="1"/>
  <c r="J69" i="10"/>
  <c r="J58" i="10"/>
  <c r="J49" i="10"/>
  <c r="J64" i="10"/>
  <c r="J55" i="10"/>
  <c r="J72" i="10"/>
  <c r="J66" i="10"/>
  <c r="J71" i="10"/>
  <c r="J61" i="10"/>
  <c r="J52" i="10"/>
  <c r="J57" i="10"/>
  <c r="J68" i="10"/>
  <c r="J75" i="10"/>
  <c r="J65" i="10"/>
  <c r="J56" i="10"/>
  <c r="K75" i="10"/>
  <c r="J62" i="10"/>
  <c r="J53" i="10"/>
  <c r="J70" i="10"/>
  <c r="J67" i="10"/>
  <c r="J73" i="10"/>
  <c r="J63" i="10"/>
  <c r="J54" i="10"/>
  <c r="J50" i="10"/>
  <c r="J59" i="10"/>
  <c r="J51" i="10"/>
  <c r="J48" i="10"/>
  <c r="J60" i="10"/>
  <c r="J74" i="10"/>
  <c r="D36" i="11"/>
  <c r="E36" i="11" s="1"/>
  <c r="E34" i="11"/>
  <c r="I36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D10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対象となる対象年月を入力する。</t>
        </r>
      </text>
    </comment>
    <comment ref="C1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自動判定
資産超過
債務超過
未入力</t>
        </r>
      </text>
    </comment>
    <comment ref="D15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選択した時点における修正後純資産を入力する（千円単位）</t>
        </r>
      </text>
    </comment>
    <comment ref="C16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役員借入を自己資本とみなす場合等修正内容をコメントする。</t>
        </r>
      </text>
    </comment>
    <comment ref="C24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役員借入を自己資本とみなす場合等修正内容をコメントする。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中小企業基盤整備機構</author>
    <author>user</author>
  </authors>
  <commentList>
    <comment ref="A1" authorId="0" shapeId="0" xr:uid="{00000000-0006-0000-0100-000001000000}">
      <text>
        <r>
          <rPr>
            <sz val="12"/>
            <color indexed="81"/>
            <rFont val="ＭＳ Ｐゴシック"/>
            <family val="3"/>
            <charset val="128"/>
          </rPr>
          <t>企業名を入力</t>
        </r>
      </text>
    </comment>
    <comment ref="D4" authorId="1" shapeId="0" xr:uid="{00000000-0006-0000-0100-000002000000}">
      <text>
        <r>
          <rPr>
            <sz val="12"/>
            <color indexed="81"/>
            <rFont val="ＭＳ Ｐゴシック"/>
            <family val="3"/>
            <charset val="128"/>
          </rPr>
          <t>決算年度（数字）を入力　直前期</t>
        </r>
      </text>
    </comment>
    <comment ref="C22" authorId="0" shapeId="0" xr:uid="{00000000-0006-0000-0100-000003000000}">
      <text>
        <r>
          <rPr>
            <sz val="12"/>
            <color indexed="10"/>
            <rFont val="ＭＳ Ｐゴシック"/>
            <family val="3"/>
            <charset val="128"/>
          </rPr>
          <t>マイナス入力</t>
        </r>
      </text>
    </comment>
    <comment ref="C39" authorId="0" shapeId="0" xr:uid="{00000000-0006-0000-0100-000004000000}">
      <text>
        <r>
          <rPr>
            <sz val="12"/>
            <color indexed="10"/>
            <rFont val="ＭＳ Ｐゴシック"/>
            <family val="3"/>
            <charset val="128"/>
          </rPr>
          <t>マイナス入力</t>
        </r>
      </text>
    </comment>
    <comment ref="C72" authorId="0" shapeId="0" xr:uid="{00000000-0006-0000-0100-000005000000}">
      <text>
        <r>
          <rPr>
            <sz val="12"/>
            <color indexed="10"/>
            <rFont val="ＭＳ Ｐゴシック"/>
            <family val="3"/>
            <charset val="128"/>
          </rPr>
          <t>マイナス入力</t>
        </r>
      </text>
    </comment>
  </commentList>
</comments>
</file>

<file path=xl/sharedStrings.xml><?xml version="1.0" encoding="utf-8"?>
<sst xmlns="http://schemas.openxmlformats.org/spreadsheetml/2006/main" count="197" uniqueCount="161">
  <si>
    <t>１．貸借対照表</t>
    <phoneticPr fontId="7"/>
  </si>
  <si>
    <t>◆単位：千円</t>
    <phoneticPr fontId="7"/>
  </si>
  <si>
    <t>項目</t>
    <rPh sb="0" eb="1">
      <t>コウ</t>
    </rPh>
    <rPh sb="1" eb="2">
      <t>モク</t>
    </rPh>
    <phoneticPr fontId="7"/>
  </si>
  <si>
    <t>構成比</t>
    <rPh sb="0" eb="3">
      <t>コウセイヒ</t>
    </rPh>
    <phoneticPr fontId="7"/>
  </si>
  <si>
    <t>補記事項</t>
    <rPh sb="0" eb="2">
      <t>ホキ</t>
    </rPh>
    <rPh sb="2" eb="4">
      <t>ジコウ</t>
    </rPh>
    <phoneticPr fontId="7"/>
  </si>
  <si>
    <t>流動資産</t>
    <rPh sb="0" eb="2">
      <t>リュウドウ</t>
    </rPh>
    <rPh sb="2" eb="4">
      <t>シサン</t>
    </rPh>
    <phoneticPr fontId="7"/>
  </si>
  <si>
    <t>当座資産・売掛債権</t>
    <rPh sb="0" eb="2">
      <t>トウザ</t>
    </rPh>
    <rPh sb="2" eb="4">
      <t>シサン</t>
    </rPh>
    <rPh sb="5" eb="7">
      <t>ウリカケ</t>
    </rPh>
    <rPh sb="7" eb="9">
      <t>サイケン</t>
    </rPh>
    <phoneticPr fontId="7"/>
  </si>
  <si>
    <t>当座資産</t>
    <rPh sb="0" eb="2">
      <t>トウザ</t>
    </rPh>
    <rPh sb="2" eb="4">
      <t>シサン</t>
    </rPh>
    <phoneticPr fontId="7"/>
  </si>
  <si>
    <t>現金及び預金</t>
    <rPh sb="0" eb="2">
      <t>ゲンキン</t>
    </rPh>
    <rPh sb="2" eb="3">
      <t>オヨ</t>
    </rPh>
    <rPh sb="4" eb="6">
      <t>ヨキン</t>
    </rPh>
    <phoneticPr fontId="7"/>
  </si>
  <si>
    <t>（うち定期性預金）</t>
    <rPh sb="3" eb="6">
      <t>テイキセイ</t>
    </rPh>
    <rPh sb="6" eb="8">
      <t>ヨキン</t>
    </rPh>
    <phoneticPr fontId="7"/>
  </si>
  <si>
    <t>受取手形</t>
    <rPh sb="0" eb="2">
      <t>ウケトリカンジョウ</t>
    </rPh>
    <rPh sb="2" eb="4">
      <t>テガタ</t>
    </rPh>
    <phoneticPr fontId="7"/>
  </si>
  <si>
    <t>売掛金・工事未収入金</t>
    <rPh sb="0" eb="2">
      <t>ウリカケ</t>
    </rPh>
    <rPh sb="2" eb="3">
      <t>キン</t>
    </rPh>
    <rPh sb="4" eb="6">
      <t>コウジ</t>
    </rPh>
    <rPh sb="6" eb="10">
      <t>ミシュウニュウキン</t>
    </rPh>
    <phoneticPr fontId="7"/>
  </si>
  <si>
    <t>有価証券</t>
  </si>
  <si>
    <t>棚卸資産</t>
    <rPh sb="0" eb="2">
      <t>タナオロシ</t>
    </rPh>
    <rPh sb="2" eb="4">
      <t>シサン</t>
    </rPh>
    <phoneticPr fontId="7"/>
  </si>
  <si>
    <t>製品・商品</t>
    <rPh sb="0" eb="2">
      <t>セイヒン</t>
    </rPh>
    <rPh sb="3" eb="5">
      <t>ショウヒン</t>
    </rPh>
    <phoneticPr fontId="7"/>
  </si>
  <si>
    <t>仕掛品・未成工事支出金</t>
    <rPh sb="0" eb="2">
      <t>シカカリ</t>
    </rPh>
    <rPh sb="2" eb="3">
      <t>ヒン</t>
    </rPh>
    <rPh sb="4" eb="5">
      <t>ミ</t>
    </rPh>
    <rPh sb="5" eb="6">
      <t>セイ</t>
    </rPh>
    <rPh sb="6" eb="8">
      <t>コウジ</t>
    </rPh>
    <rPh sb="8" eb="11">
      <t>シシュツキン</t>
    </rPh>
    <phoneticPr fontId="7"/>
  </si>
  <si>
    <t>原材料・貯蔵品</t>
    <rPh sb="0" eb="3">
      <t>ゲンザイリョウ</t>
    </rPh>
    <rPh sb="4" eb="6">
      <t>チョゾウ</t>
    </rPh>
    <rPh sb="6" eb="7">
      <t>ヒン</t>
    </rPh>
    <phoneticPr fontId="7"/>
  </si>
  <si>
    <t>その他流動資産</t>
    <phoneticPr fontId="7"/>
  </si>
  <si>
    <t>その他流動資産</t>
    <rPh sb="2" eb="3">
      <t>ホカ</t>
    </rPh>
    <rPh sb="3" eb="5">
      <t>リュウドウ</t>
    </rPh>
    <rPh sb="5" eb="7">
      <t>シサン</t>
    </rPh>
    <phoneticPr fontId="7"/>
  </si>
  <si>
    <t>短期貸付金</t>
    <rPh sb="0" eb="2">
      <t>タンキ</t>
    </rPh>
    <rPh sb="2" eb="4">
      <t>カシツケ</t>
    </rPh>
    <rPh sb="4" eb="5">
      <t>キン</t>
    </rPh>
    <phoneticPr fontId="7"/>
  </si>
  <si>
    <t>未収入金・未収収益</t>
    <rPh sb="0" eb="2">
      <t>ミシュウ</t>
    </rPh>
    <rPh sb="2" eb="4">
      <t>ニュウキン</t>
    </rPh>
    <rPh sb="5" eb="7">
      <t>ミシュウ</t>
    </rPh>
    <rPh sb="7" eb="9">
      <t>シュウエキ</t>
    </rPh>
    <phoneticPr fontId="7"/>
  </si>
  <si>
    <t>前払金・前払費用</t>
    <rPh sb="0" eb="2">
      <t>マエバラ</t>
    </rPh>
    <rPh sb="2" eb="3">
      <t>キン</t>
    </rPh>
    <rPh sb="4" eb="6">
      <t>マエバラ</t>
    </rPh>
    <rPh sb="6" eb="8">
      <t>ヒヨウ</t>
    </rPh>
    <phoneticPr fontId="7"/>
  </si>
  <si>
    <t>繰延税金資産</t>
    <rPh sb="0" eb="2">
      <t>クリノ</t>
    </rPh>
    <rPh sb="2" eb="4">
      <t>ゼイキン</t>
    </rPh>
    <rPh sb="4" eb="6">
      <t>シサン</t>
    </rPh>
    <phoneticPr fontId="7"/>
  </si>
  <si>
    <t>貸倒引当金</t>
    <phoneticPr fontId="7"/>
  </si>
  <si>
    <t>流動資産合計</t>
  </si>
  <si>
    <t>固定資産</t>
    <rPh sb="0" eb="2">
      <t>コテイ</t>
    </rPh>
    <rPh sb="2" eb="4">
      <t>シサン</t>
    </rPh>
    <phoneticPr fontId="7"/>
  </si>
  <si>
    <t>有形固定資産</t>
    <rPh sb="0" eb="2">
      <t>ユウケイ</t>
    </rPh>
    <rPh sb="2" eb="4">
      <t>コテイ</t>
    </rPh>
    <rPh sb="4" eb="6">
      <t>シサン</t>
    </rPh>
    <phoneticPr fontId="7"/>
  </si>
  <si>
    <t>有形・無形固定資産</t>
    <rPh sb="0" eb="2">
      <t>ユウケイ</t>
    </rPh>
    <rPh sb="3" eb="5">
      <t>ムケイ</t>
    </rPh>
    <rPh sb="5" eb="7">
      <t>コテイ</t>
    </rPh>
    <rPh sb="7" eb="9">
      <t>シサン</t>
    </rPh>
    <phoneticPr fontId="7"/>
  </si>
  <si>
    <t>建物・構築物</t>
    <rPh sb="0" eb="2">
      <t>タテモノ</t>
    </rPh>
    <rPh sb="3" eb="6">
      <t>コウチクブツ</t>
    </rPh>
    <phoneticPr fontId="7"/>
  </si>
  <si>
    <t>建物以外償却資産</t>
    <rPh sb="0" eb="2">
      <t>タテモノ</t>
    </rPh>
    <rPh sb="2" eb="4">
      <t>イガイ</t>
    </rPh>
    <rPh sb="4" eb="6">
      <t>ショウキャク</t>
    </rPh>
    <rPh sb="6" eb="8">
      <t>シサン</t>
    </rPh>
    <phoneticPr fontId="7"/>
  </si>
  <si>
    <t>土地</t>
    <rPh sb="0" eb="2">
      <t>トチ</t>
    </rPh>
    <phoneticPr fontId="7"/>
  </si>
  <si>
    <t>建設仮勘定</t>
    <rPh sb="0" eb="2">
      <t>ケンセツ</t>
    </rPh>
    <rPh sb="2" eb="5">
      <t>カリカンジョウ</t>
    </rPh>
    <phoneticPr fontId="7"/>
  </si>
  <si>
    <t>無形固定資産</t>
  </si>
  <si>
    <t>投資等</t>
    <rPh sb="0" eb="2">
      <t>トウシ</t>
    </rPh>
    <rPh sb="2" eb="3">
      <t>ナド</t>
    </rPh>
    <phoneticPr fontId="7"/>
  </si>
  <si>
    <t>投資等・繰延資産</t>
    <rPh sb="0" eb="2">
      <t>トウシ</t>
    </rPh>
    <rPh sb="2" eb="3">
      <t>ナド</t>
    </rPh>
    <rPh sb="4" eb="5">
      <t>ク</t>
    </rPh>
    <rPh sb="5" eb="6">
      <t>ノ</t>
    </rPh>
    <rPh sb="6" eb="8">
      <t>シサン</t>
    </rPh>
    <phoneticPr fontId="7"/>
  </si>
  <si>
    <t>投資有価証券</t>
    <rPh sb="0" eb="2">
      <t>トウシ</t>
    </rPh>
    <rPh sb="2" eb="4">
      <t>ユウカ</t>
    </rPh>
    <rPh sb="4" eb="6">
      <t>ショウケン</t>
    </rPh>
    <phoneticPr fontId="7"/>
  </si>
  <si>
    <t>子会社・関係会社出資金</t>
    <rPh sb="0" eb="3">
      <t>コガイシャ</t>
    </rPh>
    <rPh sb="4" eb="6">
      <t>カンケイ</t>
    </rPh>
    <rPh sb="6" eb="8">
      <t>ガイシャ</t>
    </rPh>
    <rPh sb="8" eb="11">
      <t>シュッシキン</t>
    </rPh>
    <phoneticPr fontId="7"/>
  </si>
  <si>
    <t>長期貸付金</t>
    <rPh sb="0" eb="2">
      <t>チョウキ</t>
    </rPh>
    <rPh sb="2" eb="4">
      <t>カシツケ</t>
    </rPh>
    <rPh sb="4" eb="5">
      <t>キン</t>
    </rPh>
    <phoneticPr fontId="7"/>
  </si>
  <si>
    <t>その他投資</t>
    <rPh sb="2" eb="3">
      <t>ホカ</t>
    </rPh>
    <rPh sb="3" eb="5">
      <t>トウシ</t>
    </rPh>
    <phoneticPr fontId="7"/>
  </si>
  <si>
    <t>貸倒引当金</t>
  </si>
  <si>
    <t>固定資産合計</t>
  </si>
  <si>
    <t>繰延資産</t>
    <phoneticPr fontId="7"/>
  </si>
  <si>
    <t>資産合計</t>
  </si>
  <si>
    <t/>
  </si>
  <si>
    <t>流動負債</t>
    <rPh sb="0" eb="2">
      <t>リュウドウ</t>
    </rPh>
    <rPh sb="2" eb="4">
      <t>フサイ</t>
    </rPh>
    <phoneticPr fontId="7"/>
  </si>
  <si>
    <t>買入債務</t>
    <rPh sb="0" eb="2">
      <t>カイイレ</t>
    </rPh>
    <rPh sb="2" eb="4">
      <t>サイム</t>
    </rPh>
    <phoneticPr fontId="7"/>
  </si>
  <si>
    <t>支払手形</t>
    <rPh sb="0" eb="2">
      <t>シハラ</t>
    </rPh>
    <rPh sb="2" eb="4">
      <t>テガタ</t>
    </rPh>
    <phoneticPr fontId="7"/>
  </si>
  <si>
    <t>買掛金</t>
    <rPh sb="0" eb="3">
      <t>カイカケキン</t>
    </rPh>
    <phoneticPr fontId="7"/>
  </si>
  <si>
    <t>その他流動負債</t>
    <rPh sb="2" eb="3">
      <t>ホカ</t>
    </rPh>
    <rPh sb="3" eb="5">
      <t>リュウドウ</t>
    </rPh>
    <rPh sb="5" eb="7">
      <t>フサイ</t>
    </rPh>
    <phoneticPr fontId="7"/>
  </si>
  <si>
    <t>短期借入金</t>
    <rPh sb="0" eb="5">
      <t>タンキカリイレキン</t>
    </rPh>
    <phoneticPr fontId="7"/>
  </si>
  <si>
    <t>未払金・未払費用</t>
    <rPh sb="0" eb="1">
      <t>ミ</t>
    </rPh>
    <rPh sb="1" eb="2">
      <t>バラ</t>
    </rPh>
    <rPh sb="2" eb="3">
      <t>キン</t>
    </rPh>
    <rPh sb="4" eb="6">
      <t>ミバラ</t>
    </rPh>
    <rPh sb="6" eb="8">
      <t>ヒヨウ</t>
    </rPh>
    <phoneticPr fontId="7"/>
  </si>
  <si>
    <t>前受金・前受収益</t>
    <rPh sb="0" eb="2">
      <t>マエウケ</t>
    </rPh>
    <rPh sb="2" eb="3">
      <t>キン</t>
    </rPh>
    <rPh sb="4" eb="6">
      <t>マエウ</t>
    </rPh>
    <rPh sb="6" eb="8">
      <t>シュウエキ</t>
    </rPh>
    <phoneticPr fontId="7"/>
  </si>
  <si>
    <t>繰延税金負債</t>
    <rPh sb="0" eb="2">
      <t>クリノ</t>
    </rPh>
    <rPh sb="2" eb="4">
      <t>ゼイキン</t>
    </rPh>
    <rPh sb="4" eb="6">
      <t>フサイ</t>
    </rPh>
    <phoneticPr fontId="7"/>
  </si>
  <si>
    <t>預り金</t>
    <rPh sb="0" eb="1">
      <t>アズカ</t>
    </rPh>
    <rPh sb="2" eb="3">
      <t>キン</t>
    </rPh>
    <phoneticPr fontId="7"/>
  </si>
  <si>
    <t>未払い消費税・法人税</t>
    <rPh sb="0" eb="1">
      <t>ミ</t>
    </rPh>
    <rPh sb="1" eb="2">
      <t>バラ</t>
    </rPh>
    <rPh sb="3" eb="6">
      <t>ショウヒゼイ</t>
    </rPh>
    <rPh sb="7" eb="10">
      <t>ホウジンゼイ</t>
    </rPh>
    <phoneticPr fontId="7"/>
  </si>
  <si>
    <t>引当金</t>
    <rPh sb="0" eb="3">
      <t>ヒキアテキン</t>
    </rPh>
    <phoneticPr fontId="7"/>
  </si>
  <si>
    <t>その他流動負債</t>
    <rPh sb="0" eb="3">
      <t>ソノタ</t>
    </rPh>
    <rPh sb="3" eb="7">
      <t>リュウドウフサイ</t>
    </rPh>
    <phoneticPr fontId="7"/>
  </si>
  <si>
    <t>流動負債合計</t>
    <rPh sb="0" eb="6">
      <t>リュウドウフサイゴウケイ</t>
    </rPh>
    <phoneticPr fontId="7"/>
  </si>
  <si>
    <t>固定負債</t>
    <rPh sb="0" eb="2">
      <t>コテイ</t>
    </rPh>
    <rPh sb="2" eb="4">
      <t>フサイ</t>
    </rPh>
    <phoneticPr fontId="7"/>
  </si>
  <si>
    <t>長期借入金</t>
    <rPh sb="0" eb="5">
      <t>チョウキカリイレキン</t>
    </rPh>
    <phoneticPr fontId="7"/>
  </si>
  <si>
    <t>社債</t>
    <rPh sb="0" eb="2">
      <t>シャサイ</t>
    </rPh>
    <phoneticPr fontId="7"/>
  </si>
  <si>
    <t>その他固定負債</t>
    <rPh sb="0" eb="3">
      <t>ソノタ</t>
    </rPh>
    <rPh sb="3" eb="7">
      <t>コテイフサイ</t>
    </rPh>
    <phoneticPr fontId="7"/>
  </si>
  <si>
    <t>固定負債合計</t>
    <rPh sb="0" eb="2">
      <t>コテイ</t>
    </rPh>
    <rPh sb="2" eb="6">
      <t>フサイゴウケイ</t>
    </rPh>
    <phoneticPr fontId="7"/>
  </si>
  <si>
    <t>負債合計</t>
    <rPh sb="0" eb="4">
      <t>フサイゴウケイ</t>
    </rPh>
    <phoneticPr fontId="7"/>
  </si>
  <si>
    <t>純資産</t>
    <rPh sb="0" eb="3">
      <t>ジュンシサン</t>
    </rPh>
    <phoneticPr fontId="7"/>
  </si>
  <si>
    <t>資本金</t>
    <rPh sb="0" eb="3">
      <t>シホンキン</t>
    </rPh>
    <phoneticPr fontId="7"/>
  </si>
  <si>
    <t>資本準備金</t>
    <rPh sb="0" eb="2">
      <t>シホン</t>
    </rPh>
    <rPh sb="2" eb="5">
      <t>ジュンビキン</t>
    </rPh>
    <phoneticPr fontId="7"/>
  </si>
  <si>
    <t>利益準備金</t>
    <rPh sb="0" eb="2">
      <t>リエキ</t>
    </rPh>
    <rPh sb="2" eb="5">
      <t>ジュンビキン</t>
    </rPh>
    <phoneticPr fontId="7"/>
  </si>
  <si>
    <t>剰余金</t>
    <rPh sb="0" eb="3">
      <t>ジョウヨキン</t>
    </rPh>
    <phoneticPr fontId="7"/>
  </si>
  <si>
    <t>自己株式</t>
    <rPh sb="0" eb="2">
      <t>ジコ</t>
    </rPh>
    <rPh sb="2" eb="4">
      <t>カブシキ</t>
    </rPh>
    <phoneticPr fontId="7"/>
  </si>
  <si>
    <t>その他</t>
    <rPh sb="2" eb="3">
      <t>タ</t>
    </rPh>
    <phoneticPr fontId="7"/>
  </si>
  <si>
    <t>純資産合計</t>
    <rPh sb="0" eb="3">
      <t>ジュンシサン</t>
    </rPh>
    <rPh sb="3" eb="5">
      <t>ゴウケイ</t>
    </rPh>
    <phoneticPr fontId="7"/>
  </si>
  <si>
    <t>負債･純資産合計</t>
    <rPh sb="0" eb="2">
      <t>フサイ</t>
    </rPh>
    <rPh sb="3" eb="6">
      <t>ジュンシサン</t>
    </rPh>
    <rPh sb="6" eb="8">
      <t>ゴウケイ</t>
    </rPh>
    <phoneticPr fontId="7"/>
  </si>
  <si>
    <t>修正項目</t>
    <rPh sb="0" eb="2">
      <t>シュウセイ</t>
    </rPh>
    <rPh sb="2" eb="4">
      <t>コウモク</t>
    </rPh>
    <phoneticPr fontId="1"/>
  </si>
  <si>
    <t>２．損益計算書</t>
    <phoneticPr fontId="7"/>
  </si>
  <si>
    <t>◆単位：千円</t>
    <phoneticPr fontId="7"/>
  </si>
  <si>
    <t>売上高</t>
    <rPh sb="0" eb="2">
      <t>ウリアゲ</t>
    </rPh>
    <rPh sb="2" eb="3">
      <t>ダカ</t>
    </rPh>
    <phoneticPr fontId="7"/>
  </si>
  <si>
    <t>売上・売上原価・粗利</t>
    <rPh sb="3" eb="5">
      <t>ウリアゲ</t>
    </rPh>
    <rPh sb="5" eb="7">
      <t>ゲンカ</t>
    </rPh>
    <rPh sb="8" eb="9">
      <t>アラ</t>
    </rPh>
    <rPh sb="9" eb="10">
      <t>リ</t>
    </rPh>
    <phoneticPr fontId="7"/>
  </si>
  <si>
    <t>売上原価</t>
    <rPh sb="0" eb="2">
      <t>ウリアゲ</t>
    </rPh>
    <rPh sb="2" eb="4">
      <t>ゲンカ</t>
    </rPh>
    <phoneticPr fontId="7"/>
  </si>
  <si>
    <t>期首商品</t>
    <phoneticPr fontId="7"/>
  </si>
  <si>
    <t>当期商品仕入</t>
    <phoneticPr fontId="7"/>
  </si>
  <si>
    <t>期末商品▲</t>
    <phoneticPr fontId="7"/>
  </si>
  <si>
    <t>商品売上原価</t>
    <rPh sb="0" eb="2">
      <t>ショウヒン</t>
    </rPh>
    <rPh sb="2" eb="4">
      <t>ウリアゲ</t>
    </rPh>
    <rPh sb="4" eb="6">
      <t>ゲンカ</t>
    </rPh>
    <phoneticPr fontId="7"/>
  </si>
  <si>
    <t>期首（製品＋仕掛品）</t>
    <rPh sb="0" eb="2">
      <t>キシュ</t>
    </rPh>
    <rPh sb="3" eb="5">
      <t>セイヒン</t>
    </rPh>
    <rPh sb="6" eb="8">
      <t>シカカリ</t>
    </rPh>
    <rPh sb="8" eb="9">
      <t>ヒン</t>
    </rPh>
    <phoneticPr fontId="7"/>
  </si>
  <si>
    <t>当期総製造費用</t>
    <rPh sb="0" eb="2">
      <t>トウキ</t>
    </rPh>
    <rPh sb="2" eb="3">
      <t>ソウ</t>
    </rPh>
    <rPh sb="3" eb="5">
      <t>セイゾウ</t>
    </rPh>
    <rPh sb="5" eb="7">
      <t>ヒヨウ</t>
    </rPh>
    <phoneticPr fontId="7"/>
  </si>
  <si>
    <t>当期材料費</t>
    <rPh sb="0" eb="2">
      <t>トウキ</t>
    </rPh>
    <rPh sb="2" eb="5">
      <t>ザイリョウヒ</t>
    </rPh>
    <phoneticPr fontId="7"/>
  </si>
  <si>
    <t>当期労務費</t>
    <rPh sb="0" eb="2">
      <t>トウキ</t>
    </rPh>
    <rPh sb="2" eb="5">
      <t>ロウムヒ</t>
    </rPh>
    <phoneticPr fontId="7"/>
  </si>
  <si>
    <t>当期外注費</t>
    <rPh sb="0" eb="2">
      <t>トウキ</t>
    </rPh>
    <rPh sb="2" eb="5">
      <t>ガイチュウヒ</t>
    </rPh>
    <phoneticPr fontId="7"/>
  </si>
  <si>
    <t>当期経費</t>
    <rPh sb="0" eb="2">
      <t>トウキ</t>
    </rPh>
    <rPh sb="2" eb="4">
      <t>ケイヒ</t>
    </rPh>
    <phoneticPr fontId="7"/>
  </si>
  <si>
    <t>（うち減価償却費）</t>
    <rPh sb="3" eb="5">
      <t>ゲンカ</t>
    </rPh>
    <rPh sb="5" eb="7">
      <t>ショウキャク</t>
    </rPh>
    <rPh sb="7" eb="8">
      <t>ヒ</t>
    </rPh>
    <phoneticPr fontId="7"/>
  </si>
  <si>
    <t>期末（製品＋仕掛品）▲</t>
    <rPh sb="0" eb="2">
      <t>キマツ</t>
    </rPh>
    <rPh sb="3" eb="5">
      <t>セイヒン</t>
    </rPh>
    <rPh sb="6" eb="8">
      <t>シカカリ</t>
    </rPh>
    <rPh sb="8" eb="9">
      <t>ヒン</t>
    </rPh>
    <phoneticPr fontId="7"/>
  </si>
  <si>
    <t>製品売上原価</t>
    <rPh sb="0" eb="2">
      <t>セイヒン</t>
    </rPh>
    <rPh sb="2" eb="4">
      <t>ウリアゲ</t>
    </rPh>
    <rPh sb="4" eb="6">
      <t>ゲンカ</t>
    </rPh>
    <phoneticPr fontId="7"/>
  </si>
  <si>
    <t>売上総利益</t>
    <rPh sb="0" eb="2">
      <t>ウリアゲ</t>
    </rPh>
    <rPh sb="2" eb="5">
      <t>ソウリエキ</t>
    </rPh>
    <phoneticPr fontId="7"/>
  </si>
  <si>
    <t>販管費</t>
    <rPh sb="0" eb="1">
      <t>ハン</t>
    </rPh>
    <rPh sb="1" eb="2">
      <t>カン</t>
    </rPh>
    <rPh sb="2" eb="3">
      <t>ヒ</t>
    </rPh>
    <phoneticPr fontId="7"/>
  </si>
  <si>
    <t>（うち人件費）</t>
    <rPh sb="3" eb="6">
      <t>ジンケンヒ</t>
    </rPh>
    <phoneticPr fontId="7"/>
  </si>
  <si>
    <t>営業利益</t>
    <rPh sb="0" eb="4">
      <t>エイギョウリエキ</t>
    </rPh>
    <phoneticPr fontId="7"/>
  </si>
  <si>
    <t>営業外収益</t>
    <rPh sb="0" eb="3">
      <t>エイギョウガイ</t>
    </rPh>
    <rPh sb="3" eb="5">
      <t>シュウエキ</t>
    </rPh>
    <phoneticPr fontId="7"/>
  </si>
  <si>
    <t>営業外収支</t>
    <rPh sb="0" eb="3">
      <t>エイギョウガイ</t>
    </rPh>
    <rPh sb="3" eb="5">
      <t>シュウシ</t>
    </rPh>
    <phoneticPr fontId="7"/>
  </si>
  <si>
    <t>（うち受取利息）</t>
    <rPh sb="3" eb="4">
      <t>ウ</t>
    </rPh>
    <rPh sb="4" eb="5">
      <t>ト</t>
    </rPh>
    <rPh sb="5" eb="7">
      <t>リソク</t>
    </rPh>
    <phoneticPr fontId="7"/>
  </si>
  <si>
    <t>営業外費用</t>
    <rPh sb="0" eb="3">
      <t>エイギョウガイ</t>
    </rPh>
    <rPh sb="3" eb="5">
      <t>ヒヨウ</t>
    </rPh>
    <phoneticPr fontId="7"/>
  </si>
  <si>
    <t>（うち支払利息割引料）</t>
    <rPh sb="3" eb="5">
      <t>シハラ</t>
    </rPh>
    <rPh sb="5" eb="7">
      <t>リソク</t>
    </rPh>
    <rPh sb="7" eb="10">
      <t>ワリビキリョウ</t>
    </rPh>
    <phoneticPr fontId="7"/>
  </si>
  <si>
    <t>経常利益</t>
    <rPh sb="0" eb="4">
      <t>ケイジョウリエキ</t>
    </rPh>
    <phoneticPr fontId="7"/>
  </si>
  <si>
    <t>特別利益</t>
    <rPh sb="0" eb="2">
      <t>トクベツ</t>
    </rPh>
    <rPh sb="2" eb="4">
      <t>リエキ</t>
    </rPh>
    <phoneticPr fontId="7"/>
  </si>
  <si>
    <t>特別損益</t>
    <rPh sb="0" eb="2">
      <t>トクベツ</t>
    </rPh>
    <rPh sb="2" eb="4">
      <t>ソンエキ</t>
    </rPh>
    <phoneticPr fontId="7"/>
  </si>
  <si>
    <t>特別損失</t>
    <rPh sb="0" eb="2">
      <t>トクベツ</t>
    </rPh>
    <rPh sb="2" eb="4">
      <t>ソンシツ</t>
    </rPh>
    <phoneticPr fontId="7"/>
  </si>
  <si>
    <t>税引前当期純利益</t>
    <rPh sb="0" eb="2">
      <t>ゼイヒ</t>
    </rPh>
    <rPh sb="2" eb="3">
      <t>マエ</t>
    </rPh>
    <rPh sb="3" eb="5">
      <t>トウキ</t>
    </rPh>
    <rPh sb="5" eb="6">
      <t>ジュン</t>
    </rPh>
    <rPh sb="6" eb="8">
      <t>リエキ</t>
    </rPh>
    <phoneticPr fontId="7"/>
  </si>
  <si>
    <t>法人税等</t>
    <rPh sb="0" eb="3">
      <t>ホウジンゼイ</t>
    </rPh>
    <rPh sb="3" eb="4">
      <t>ナド</t>
    </rPh>
    <phoneticPr fontId="7"/>
  </si>
  <si>
    <t>当期純利益</t>
    <rPh sb="0" eb="2">
      <t>トウキ</t>
    </rPh>
    <rPh sb="2" eb="3">
      <t>ジュン</t>
    </rPh>
    <rPh sb="3" eb="5">
      <t>リエキ</t>
    </rPh>
    <phoneticPr fontId="7"/>
  </si>
  <si>
    <t>借入金合計</t>
    <rPh sb="0" eb="2">
      <t>カリイレ</t>
    </rPh>
    <rPh sb="2" eb="3">
      <t>キン</t>
    </rPh>
    <rPh sb="3" eb="5">
      <t>ゴウケイ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</si>
  <si>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</si>
  <si>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未入力</t>
    <rPh sb="0" eb="3">
      <t>ミニュウリョク</t>
    </rPh>
    <phoneticPr fontId="1"/>
  </si>
  <si>
    <t>未入力</t>
    <rPh sb="0" eb="1">
      <t>ミ</t>
    </rPh>
    <rPh sb="1" eb="3">
      <t>ニュウリョク</t>
    </rPh>
    <phoneticPr fontId="1"/>
  </si>
  <si>
    <t>年</t>
    <rPh sb="0" eb="1">
      <t>ネン</t>
    </rPh>
    <phoneticPr fontId="1"/>
  </si>
  <si>
    <t>事業者名</t>
    <rPh sb="0" eb="2">
      <t>ジギョウ</t>
    </rPh>
    <rPh sb="2" eb="3">
      <t>シャ</t>
    </rPh>
    <rPh sb="3" eb="4">
      <t>メイ</t>
    </rPh>
    <phoneticPr fontId="1"/>
  </si>
  <si>
    <t>千円</t>
    <rPh sb="0" eb="2">
      <t>センエン</t>
    </rPh>
    <phoneticPr fontId="1"/>
  </si>
  <si>
    <t>工業系</t>
    <rPh sb="0" eb="2">
      <t>コウギョウ</t>
    </rPh>
    <rPh sb="2" eb="3">
      <t>ケイ</t>
    </rPh>
    <phoneticPr fontId="1"/>
  </si>
  <si>
    <t>商業系</t>
    <rPh sb="0" eb="2">
      <t>ショウギョウ</t>
    </rPh>
    <rPh sb="2" eb="3">
      <t>ケイ</t>
    </rPh>
    <phoneticPr fontId="1"/>
  </si>
  <si>
    <t>事業タイプ</t>
    <rPh sb="0" eb="2">
      <t>ジギョウ</t>
    </rPh>
    <phoneticPr fontId="1"/>
  </si>
  <si>
    <t>債務償還年数（Ａ）/（Ｂ）</t>
    <rPh sb="0" eb="2">
      <t>サイム</t>
    </rPh>
    <rPh sb="2" eb="4">
      <t>ショウカン</t>
    </rPh>
    <rPh sb="4" eb="6">
      <t>ネンスウ</t>
    </rPh>
    <phoneticPr fontId="1"/>
  </si>
  <si>
    <t>（計画時）前期償却前当期利益（Ｂ）</t>
    <rPh sb="1" eb="3">
      <t>ケイカク</t>
    </rPh>
    <rPh sb="3" eb="4">
      <t>ジ</t>
    </rPh>
    <rPh sb="5" eb="7">
      <t>ゼンキ</t>
    </rPh>
    <rPh sb="7" eb="9">
      <t>ショウキャク</t>
    </rPh>
    <rPh sb="9" eb="10">
      <t>マエ</t>
    </rPh>
    <rPh sb="10" eb="12">
      <t>トウキ</t>
    </rPh>
    <rPh sb="12" eb="14">
      <t>リエキ</t>
    </rPh>
    <phoneticPr fontId="1"/>
  </si>
  <si>
    <t>（実　績）前期償却前当期利益（Ｂ）’</t>
    <rPh sb="10" eb="12">
      <t>トウキ</t>
    </rPh>
    <phoneticPr fontId="1"/>
  </si>
  <si>
    <t>③第3期</t>
    <rPh sb="1" eb="2">
      <t>ダイ</t>
    </rPh>
    <rPh sb="3" eb="4">
      <t>キ</t>
    </rPh>
    <phoneticPr fontId="1"/>
  </si>
  <si>
    <t>協同組合ＡＢＣ</t>
    <rPh sb="0" eb="2">
      <t>キョウドウ</t>
    </rPh>
    <rPh sb="2" eb="4">
      <t>クミアイ</t>
    </rPh>
    <phoneticPr fontId="1"/>
  </si>
  <si>
    <t>（減価償却累計額）</t>
    <rPh sb="1" eb="3">
      <t>ゲンカ</t>
    </rPh>
    <rPh sb="3" eb="5">
      <t>ショウキャク</t>
    </rPh>
    <rPh sb="5" eb="7">
      <t>ルイケイ</t>
    </rPh>
    <rPh sb="7" eb="8">
      <t>ガク</t>
    </rPh>
    <phoneticPr fontId="7"/>
  </si>
  <si>
    <t>売掛金の中で回収不能な売掛金がＸ社5,000千円、Ｙ社5,000千円/合計10,000千円である旨、当組合宛ヒアリング確認。</t>
    <rPh sb="0" eb="2">
      <t>ウリカケ</t>
    </rPh>
    <rPh sb="2" eb="3">
      <t>キン</t>
    </rPh>
    <rPh sb="4" eb="5">
      <t>ナカ</t>
    </rPh>
    <rPh sb="6" eb="8">
      <t>カイシュウ</t>
    </rPh>
    <rPh sb="8" eb="10">
      <t>フノウ</t>
    </rPh>
    <rPh sb="11" eb="13">
      <t>ウリカケ</t>
    </rPh>
    <rPh sb="13" eb="14">
      <t>キン</t>
    </rPh>
    <rPh sb="16" eb="17">
      <t>シャ</t>
    </rPh>
    <rPh sb="22" eb="24">
      <t>センエン</t>
    </rPh>
    <rPh sb="26" eb="27">
      <t>シャ</t>
    </rPh>
    <rPh sb="32" eb="34">
      <t>センエン</t>
    </rPh>
    <rPh sb="35" eb="37">
      <t>ゴウケイ</t>
    </rPh>
    <rPh sb="43" eb="45">
      <t>センエン</t>
    </rPh>
    <rPh sb="48" eb="49">
      <t>ムネ</t>
    </rPh>
    <rPh sb="50" eb="51">
      <t>トウ</t>
    </rPh>
    <rPh sb="51" eb="53">
      <t>クミアイ</t>
    </rPh>
    <rPh sb="53" eb="54">
      <t>アテ</t>
    </rPh>
    <rPh sb="59" eb="61">
      <t>カクニン</t>
    </rPh>
    <phoneticPr fontId="1"/>
  </si>
  <si>
    <t>減価償却不足10,000千円（税務申告表別表16により確認）⇒損益計算書の利益額を修正実施。</t>
    <rPh sb="0" eb="2">
      <t>ゲンカ</t>
    </rPh>
    <rPh sb="2" eb="4">
      <t>ショウキャク</t>
    </rPh>
    <rPh sb="4" eb="6">
      <t>フソク</t>
    </rPh>
    <rPh sb="12" eb="14">
      <t>センエン</t>
    </rPh>
    <rPh sb="15" eb="17">
      <t>ゼイム</t>
    </rPh>
    <rPh sb="17" eb="19">
      <t>シンコク</t>
    </rPh>
    <rPh sb="19" eb="20">
      <t>ヒョウ</t>
    </rPh>
    <rPh sb="20" eb="21">
      <t>ベツ</t>
    </rPh>
    <rPh sb="21" eb="22">
      <t>ヒョウ</t>
    </rPh>
    <rPh sb="27" eb="29">
      <t>カクニン</t>
    </rPh>
    <rPh sb="31" eb="33">
      <t>ソンエキ</t>
    </rPh>
    <rPh sb="33" eb="36">
      <t>ケイサンショ</t>
    </rPh>
    <rPh sb="37" eb="39">
      <t>リエキ</t>
    </rPh>
    <rPh sb="39" eb="40">
      <t>ガク</t>
    </rPh>
    <rPh sb="41" eb="43">
      <t>シュウセイ</t>
    </rPh>
    <rPh sb="43" eb="45">
      <t>ジッシ</t>
    </rPh>
    <phoneticPr fontId="1"/>
  </si>
  <si>
    <t>減価償却不足10,000千円（税務申告表別表16により確認）⇒損益計算書の利益額を修正実施。</t>
    <phoneticPr fontId="1"/>
  </si>
  <si>
    <t xml:space="preserve">
長期貸付金　Ｚ社に対する貸付金20,000千円は回収の見込みなく不良債権とした。</t>
    <rPh sb="2" eb="4">
      <t>チョウキ</t>
    </rPh>
    <rPh sb="4" eb="6">
      <t>カシツケ</t>
    </rPh>
    <rPh sb="6" eb="7">
      <t>キン</t>
    </rPh>
    <rPh sb="9" eb="10">
      <t>シャ</t>
    </rPh>
    <rPh sb="11" eb="12">
      <t>タイ</t>
    </rPh>
    <rPh sb="14" eb="16">
      <t>カシツケ</t>
    </rPh>
    <rPh sb="16" eb="17">
      <t>キン</t>
    </rPh>
    <rPh sb="23" eb="25">
      <t>センエン</t>
    </rPh>
    <rPh sb="26" eb="28">
      <t>カイシュウ</t>
    </rPh>
    <rPh sb="29" eb="31">
      <t>ミコ</t>
    </rPh>
    <rPh sb="34" eb="36">
      <t>フリョウ</t>
    </rPh>
    <rPh sb="36" eb="38">
      <t>サイケン</t>
    </rPh>
    <phoneticPr fontId="1"/>
  </si>
  <si>
    <t>ＢＳ上の含み損△40,000千円
（内減価償却不足累計額△10,000千円はＰＬにも反映実施）</t>
    <rPh sb="2" eb="3">
      <t>ジョウ</t>
    </rPh>
    <rPh sb="4" eb="5">
      <t>フク</t>
    </rPh>
    <rPh sb="6" eb="7">
      <t>ソン</t>
    </rPh>
    <rPh sb="14" eb="16">
      <t>センエン</t>
    </rPh>
    <rPh sb="18" eb="19">
      <t>ウチ</t>
    </rPh>
    <rPh sb="19" eb="21">
      <t>ゲンカ</t>
    </rPh>
    <rPh sb="21" eb="23">
      <t>ショウキャク</t>
    </rPh>
    <rPh sb="23" eb="25">
      <t>フソク</t>
    </rPh>
    <rPh sb="25" eb="28">
      <t>ルイケイガク</t>
    </rPh>
    <rPh sb="35" eb="37">
      <t>センエン</t>
    </rPh>
    <rPh sb="42" eb="44">
      <t>ハンエイ</t>
    </rPh>
    <rPh sb="44" eb="46">
      <t>ジッシ</t>
    </rPh>
    <phoneticPr fontId="1"/>
  </si>
  <si>
    <t>②第2期</t>
    <rPh sb="1" eb="2">
      <t>ダイ</t>
    </rPh>
    <rPh sb="3" eb="4">
      <t>キ</t>
    </rPh>
    <phoneticPr fontId="1"/>
  </si>
  <si>
    <t>税引後当期利益＋減価償却費</t>
    <rPh sb="0" eb="2">
      <t>ゼイビキ</t>
    </rPh>
    <rPh sb="2" eb="3">
      <t>ゴ</t>
    </rPh>
    <rPh sb="3" eb="5">
      <t>トウキ</t>
    </rPh>
    <rPh sb="5" eb="7">
      <t>リエキ</t>
    </rPh>
    <rPh sb="8" eb="10">
      <t>ゲンカ</t>
    </rPh>
    <rPh sb="10" eb="12">
      <t>ショウキャク</t>
    </rPh>
    <rPh sb="12" eb="13">
      <t>ヒ</t>
    </rPh>
    <phoneticPr fontId="1"/>
  </si>
  <si>
    <t>仮払金</t>
    <rPh sb="0" eb="2">
      <t>カリバライ</t>
    </rPh>
    <rPh sb="2" eb="3">
      <t>キン</t>
    </rPh>
    <phoneticPr fontId="1"/>
  </si>
  <si>
    <t>①第3期</t>
    <rPh sb="1" eb="2">
      <t>ダイ</t>
    </rPh>
    <rPh sb="3" eb="4">
      <t>キ</t>
    </rPh>
    <phoneticPr fontId="1"/>
  </si>
  <si>
    <t>④その他（要コメント）</t>
    <rPh sb="3" eb="4">
      <t>タ</t>
    </rPh>
    <rPh sb="5" eb="6">
      <t>ヨウ</t>
    </rPh>
    <phoneticPr fontId="1"/>
  </si>
  <si>
    <t>時点</t>
    <rPh sb="0" eb="2">
      <t>ジテン</t>
    </rPh>
    <phoneticPr fontId="1"/>
  </si>
  <si>
    <t>直近期</t>
    <rPh sb="0" eb="2">
      <t>チョッキン</t>
    </rPh>
    <rPh sb="2" eb="3">
      <t>キ</t>
    </rPh>
    <phoneticPr fontId="1"/>
  </si>
  <si>
    <t>（コメント）</t>
  </si>
  <si>
    <t>修正後純資産</t>
    <rPh sb="0" eb="2">
      <t>シュウセイ</t>
    </rPh>
    <rPh sb="2" eb="3">
      <t>ゴ</t>
    </rPh>
    <rPh sb="3" eb="6">
      <t>ジュンシサン</t>
    </rPh>
    <phoneticPr fontId="1"/>
  </si>
  <si>
    <t>借入金残高（Ａ）</t>
    <rPh sb="0" eb="2">
      <t>カリイレ</t>
    </rPh>
    <rPh sb="2" eb="3">
      <t>キン</t>
    </rPh>
    <rPh sb="3" eb="5">
      <t>ザンダカ</t>
    </rPh>
    <phoneticPr fontId="1"/>
  </si>
  <si>
    <t xml:space="preserve">（コメント）
</t>
  </si>
  <si>
    <t>減価償却費を転記する</t>
    <rPh sb="0" eb="2">
      <t>ゲンカ</t>
    </rPh>
    <rPh sb="2" eb="4">
      <t>ショウキャク</t>
    </rPh>
    <rPh sb="4" eb="5">
      <t>ヒ</t>
    </rPh>
    <rPh sb="6" eb="8">
      <t>テンキ</t>
    </rPh>
    <phoneticPr fontId="1"/>
  </si>
  <si>
    <t>キャッシュフロー（Ｂ）</t>
  </si>
  <si>
    <t>税引後当期利益額</t>
    <rPh sb="0" eb="2">
      <t>ゼイビキ</t>
    </rPh>
    <rPh sb="2" eb="3">
      <t>ゴ</t>
    </rPh>
    <rPh sb="3" eb="5">
      <t>トウキ</t>
    </rPh>
    <rPh sb="5" eb="7">
      <t>リエキ</t>
    </rPh>
    <rPh sb="7" eb="8">
      <t>ガク</t>
    </rPh>
    <phoneticPr fontId="1"/>
  </si>
  <si>
    <t>税引後当期利益額を転記する</t>
    <rPh sb="0" eb="2">
      <t>ゼイビキ</t>
    </rPh>
    <rPh sb="2" eb="3">
      <t>ゴ</t>
    </rPh>
    <rPh sb="3" eb="5">
      <t>トウキ</t>
    </rPh>
    <rPh sb="5" eb="7">
      <t>リエキ</t>
    </rPh>
    <rPh sb="7" eb="8">
      <t>ガク</t>
    </rPh>
    <rPh sb="9" eb="11">
      <t>テンキ</t>
    </rPh>
    <phoneticPr fontId="1"/>
  </si>
  <si>
    <t>（計画時）売上高（Ａ）</t>
    <rPh sb="1" eb="3">
      <t>ケイカク</t>
    </rPh>
    <rPh sb="3" eb="4">
      <t>ジ</t>
    </rPh>
    <rPh sb="5" eb="7">
      <t>ウリアゲ</t>
    </rPh>
    <rPh sb="7" eb="8">
      <t>ダカ</t>
    </rPh>
    <phoneticPr fontId="1"/>
  </si>
  <si>
    <t>（実　績）売上高（Ａ）’</t>
    <rPh sb="1" eb="2">
      <t>ジツ</t>
    </rPh>
    <rPh sb="3" eb="4">
      <t>イサオ</t>
    </rPh>
    <rPh sb="5" eb="7">
      <t>ウリアゲ</t>
    </rPh>
    <rPh sb="7" eb="8">
      <t>ダカ</t>
    </rPh>
    <phoneticPr fontId="1"/>
  </si>
  <si>
    <t>達成率　（Ａ）’/（Ａ）</t>
    <rPh sb="0" eb="3">
      <t>タッセイリツ</t>
    </rPh>
    <phoneticPr fontId="1"/>
  </si>
  <si>
    <t>達成率　（Ｂ）’/（Ｂ）</t>
    <rPh sb="0" eb="3">
      <t>タッセイリツ</t>
    </rPh>
    <phoneticPr fontId="1"/>
  </si>
  <si>
    <t>貸借対照表修正シート</t>
    <rPh sb="0" eb="5">
      <t>タイシャクタイショウヒョウ</t>
    </rPh>
    <rPh sb="5" eb="7">
      <t>シュウセイ</t>
    </rPh>
    <phoneticPr fontId="7"/>
  </si>
  <si>
    <t>損益計算書修正シート</t>
    <rPh sb="0" eb="2">
      <t>ソンエキ</t>
    </rPh>
    <rPh sb="5" eb="7">
      <t>シュウセイ</t>
    </rPh>
    <phoneticPr fontId="7"/>
  </si>
  <si>
    <t>組合預り金増減等</t>
    <rPh sb="0" eb="2">
      <t>クミアイ</t>
    </rPh>
    <rPh sb="2" eb="3">
      <t>アズカ</t>
    </rPh>
    <rPh sb="4" eb="5">
      <t>キン</t>
    </rPh>
    <rPh sb="5" eb="7">
      <t>ゾウゲン</t>
    </rPh>
    <rPh sb="7" eb="8">
      <t>ナド</t>
    </rPh>
    <phoneticPr fontId="1"/>
  </si>
  <si>
    <t>組合員からの預り金増減等</t>
    <rPh sb="0" eb="3">
      <t>クミアイイン</t>
    </rPh>
    <rPh sb="6" eb="7">
      <t>アズカ</t>
    </rPh>
    <rPh sb="8" eb="9">
      <t>キン</t>
    </rPh>
    <rPh sb="9" eb="11">
      <t>ゾウゲン</t>
    </rPh>
    <rPh sb="11" eb="12">
      <t>ナド</t>
    </rPh>
    <phoneticPr fontId="1"/>
  </si>
  <si>
    <t>長期借入金等</t>
    <rPh sb="0" eb="2">
      <t>チョウキ</t>
    </rPh>
    <rPh sb="2" eb="4">
      <t>カリイレ</t>
    </rPh>
    <rPh sb="4" eb="5">
      <t>キン</t>
    </rPh>
    <rPh sb="5" eb="6">
      <t>ナド</t>
    </rPh>
    <phoneticPr fontId="1"/>
  </si>
  <si>
    <t>長期借入金等-役員借入等</t>
    <rPh sb="0" eb="2">
      <t>チョウキ</t>
    </rPh>
    <rPh sb="2" eb="4">
      <t>カリイレ</t>
    </rPh>
    <rPh sb="4" eb="5">
      <t>キン</t>
    </rPh>
    <rPh sb="5" eb="6">
      <t>ナド</t>
    </rPh>
    <rPh sb="7" eb="9">
      <t>ヤクイン</t>
    </rPh>
    <rPh sb="9" eb="11">
      <t>カリイレ</t>
    </rPh>
    <rPh sb="11" eb="12">
      <t>ナド</t>
    </rPh>
    <phoneticPr fontId="1"/>
  </si>
  <si>
    <t>●●●</t>
    <phoneticPr fontId="1"/>
  </si>
  <si>
    <t>１．実態バランス</t>
    <rPh sb="2" eb="4">
      <t>ジッタイ</t>
    </rPh>
    <phoneticPr fontId="1"/>
  </si>
  <si>
    <t>２．キャッシュフローによる要償還年数</t>
    <rPh sb="13" eb="14">
      <t>ヨウ</t>
    </rPh>
    <rPh sb="14" eb="16">
      <t>ショウカン</t>
    </rPh>
    <rPh sb="16" eb="18">
      <t>ネンスウ</t>
    </rPh>
    <phoneticPr fontId="1"/>
  </si>
  <si>
    <t>３．予算実績管理</t>
    <rPh sb="2" eb="4">
      <t>ヨサン</t>
    </rPh>
    <rPh sb="4" eb="6">
      <t>ジッセキ</t>
    </rPh>
    <rPh sb="6" eb="8">
      <t>カンリ</t>
    </rPh>
    <phoneticPr fontId="1"/>
  </si>
  <si>
    <t>実態把握チェック表</t>
    <rPh sb="0" eb="4">
      <t>ジッタイハアク</t>
    </rPh>
    <rPh sb="8" eb="9">
      <t>ヒョウ</t>
    </rPh>
    <phoneticPr fontId="1"/>
  </si>
  <si>
    <t>　　　令和5年3月期</t>
    <rPh sb="3" eb="5">
      <t>レイワ</t>
    </rPh>
    <rPh sb="6" eb="7">
      <t>ネン</t>
    </rPh>
    <rPh sb="8" eb="9">
      <t>ツキ</t>
    </rPh>
    <rPh sb="9" eb="10">
      <t>キ</t>
    </rPh>
    <phoneticPr fontId="1"/>
  </si>
  <si>
    <t>実績R5/3期</t>
    <rPh sb="0" eb="2">
      <t>ジッセキ</t>
    </rPh>
    <rPh sb="6" eb="7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</si>
</sst>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;[Red]\-#,##0\ "/>
    <numFmt numFmtId="177" formatCode="0.0%"/>
    <numFmt numFmtId="178" formatCode="yyyy&quot;年&quot;m&quot;月&quot;;@"/>
    <numFmt numFmtId="179" formatCode="0_ ;[Red]\-0\ "/>
    <numFmt numFmtId="180" formatCode="#,##0.0;[Red]\-#,##0.0"/>
  </numFmts>
  <fonts count="3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20"/>
      <name val="HGｺﾞｼｯｸE"/>
      <family val="3"/>
      <charset val="128"/>
    </font>
    <font>
      <sz val="20"/>
      <name val="ＭＳ Ｐゴシック"/>
      <family val="3"/>
      <charset val="128"/>
    </font>
    <font>
      <sz val="18"/>
      <name val="HGｺﾞｼｯｸE"/>
      <family val="3"/>
      <charset val="128"/>
    </font>
    <font>
      <sz val="6"/>
      <name val="ＭＳ Ｐゴシック"/>
      <family val="3"/>
      <charset val="128"/>
    </font>
    <font>
      <sz val="14"/>
      <name val="HG丸ｺﾞｼｯｸM-PRO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HGｺﾞｼｯｸE"/>
      <family val="3"/>
      <charset val="128"/>
    </font>
    <font>
      <u/>
      <sz val="14"/>
      <name val="HGｺﾞｼｯｸE"/>
      <family val="3"/>
      <charset val="128"/>
    </font>
    <font>
      <i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HGP創英角ｺﾞｼｯｸUB"/>
      <family val="3"/>
      <charset val="128"/>
    </font>
    <font>
      <sz val="28"/>
      <color theme="1"/>
      <name val="HGP創英角ｺﾞｼｯｸUB"/>
      <family val="3"/>
      <charset val="128"/>
    </font>
    <font>
      <sz val="14"/>
      <color theme="1"/>
      <name val="HGP創英角ｺﾞｼｯｸUB"/>
      <family val="3"/>
      <charset val="128"/>
    </font>
    <font>
      <sz val="20"/>
      <color theme="1"/>
      <name val="HGP創英角ｺﾞｼｯｸUB"/>
      <family val="3"/>
      <charset val="128"/>
    </font>
    <font>
      <sz val="22"/>
      <color theme="1"/>
      <name val="HGP創英角ｺﾞｼｯｸUB"/>
      <family val="3"/>
      <charset val="128"/>
    </font>
    <font>
      <sz val="24"/>
      <color theme="1"/>
      <name val="HGP創英角ｺﾞｼｯｸUB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medium">
        <color indexed="64"/>
      </bottom>
      <diagonal/>
    </border>
    <border>
      <left style="thick">
        <color auto="1"/>
      </left>
      <right/>
      <top style="medium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medium">
        <color indexed="64"/>
      </top>
      <bottom style="thick">
        <color auto="1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9" fontId="2" fillId="0" borderId="0" applyFont="0" applyFill="0" applyBorder="0" applyAlignment="0" applyProtection="0">
      <alignment vertical="center"/>
    </xf>
  </cellStyleXfs>
  <cellXfs count="412">
    <xf numFmtId="0" fontId="0" fillId="0" borderId="0" xfId="0">
      <alignment vertical="center"/>
    </xf>
    <xf numFmtId="0" fontId="6" fillId="4" borderId="0" xfId="2" applyFont="1" applyFill="1" applyAlignment="1">
      <alignment horizontal="center" vertical="center"/>
    </xf>
    <xf numFmtId="0" fontId="8" fillId="5" borderId="0" xfId="2" applyFont="1" applyFill="1" applyAlignment="1">
      <alignment vertical="center"/>
    </xf>
    <xf numFmtId="0" fontId="9" fillId="4" borderId="0" xfId="0" applyFont="1" applyFill="1">
      <alignment vertical="center"/>
    </xf>
    <xf numFmtId="0" fontId="10" fillId="5" borderId="0" xfId="2" applyFont="1" applyFill="1" applyAlignment="1">
      <alignment vertical="center"/>
    </xf>
    <xf numFmtId="38" fontId="10" fillId="5" borderId="0" xfId="1" applyFont="1" applyFill="1" applyBorder="1" applyAlignment="1" applyProtection="1">
      <alignment vertical="center"/>
    </xf>
    <xf numFmtId="176" fontId="10" fillId="5" borderId="0" xfId="2" applyNumberFormat="1" applyFont="1" applyFill="1" applyAlignment="1">
      <alignment vertical="center"/>
    </xf>
    <xf numFmtId="0" fontId="9" fillId="5" borderId="0" xfId="2" applyFont="1" applyFill="1" applyAlignment="1">
      <alignment vertical="center"/>
    </xf>
    <xf numFmtId="0" fontId="11" fillId="4" borderId="0" xfId="0" applyFont="1" applyFill="1">
      <alignment vertical="center"/>
    </xf>
    <xf numFmtId="38" fontId="9" fillId="5" borderId="0" xfId="1" applyFont="1" applyFill="1" applyAlignment="1" applyProtection="1">
      <alignment vertical="center"/>
    </xf>
    <xf numFmtId="176" fontId="9" fillId="5" borderId="0" xfId="1" applyNumberFormat="1" applyFont="1" applyFill="1" applyAlignment="1" applyProtection="1">
      <alignment vertical="center"/>
    </xf>
    <xf numFmtId="38" fontId="11" fillId="5" borderId="0" xfId="1" applyFont="1" applyFill="1" applyAlignment="1" applyProtection="1">
      <alignment horizontal="right" vertical="center"/>
    </xf>
    <xf numFmtId="38" fontId="12" fillId="5" borderId="0" xfId="1" applyFont="1" applyFill="1" applyAlignment="1" applyProtection="1">
      <alignment horizontal="right" vertical="center"/>
    </xf>
    <xf numFmtId="38" fontId="13" fillId="5" borderId="0" xfId="1" applyFont="1" applyFill="1" applyAlignment="1" applyProtection="1">
      <alignment vertical="center"/>
    </xf>
    <xf numFmtId="0" fontId="9" fillId="5" borderId="0" xfId="2" applyFont="1" applyFill="1" applyAlignment="1">
      <alignment horizontal="right" vertical="center"/>
    </xf>
    <xf numFmtId="55" fontId="9" fillId="3" borderId="1" xfId="1" applyNumberFormat="1" applyFont="1" applyFill="1" applyBorder="1" applyAlignment="1" applyProtection="1">
      <alignment horizontal="center" vertical="center"/>
      <protection locked="0"/>
    </xf>
    <xf numFmtId="0" fontId="14" fillId="6" borderId="1" xfId="2" applyFont="1" applyFill="1" applyBorder="1" applyAlignment="1">
      <alignment horizontal="center" vertical="center"/>
    </xf>
    <xf numFmtId="176" fontId="14" fillId="6" borderId="1" xfId="2" applyNumberFormat="1" applyFont="1" applyFill="1" applyBorder="1" applyAlignment="1">
      <alignment horizontal="center" vertical="center"/>
    </xf>
    <xf numFmtId="0" fontId="15" fillId="4" borderId="6" xfId="0" applyFont="1" applyFill="1" applyBorder="1">
      <alignment vertical="center"/>
    </xf>
    <xf numFmtId="0" fontId="0" fillId="0" borderId="10" xfId="0" applyBorder="1">
      <alignment vertical="center"/>
    </xf>
    <xf numFmtId="176" fontId="9" fillId="0" borderId="6" xfId="1" applyNumberFormat="1" applyFont="1" applyFill="1" applyBorder="1" applyAlignment="1" applyProtection="1">
      <alignment horizontal="right" vertical="center"/>
    </xf>
    <xf numFmtId="177" fontId="14" fillId="4" borderId="2" xfId="1" applyNumberFormat="1" applyFont="1" applyFill="1" applyBorder="1" applyAlignment="1" applyProtection="1">
      <alignment vertical="center"/>
    </xf>
    <xf numFmtId="176" fontId="9" fillId="0" borderId="5" xfId="1" applyNumberFormat="1" applyFont="1" applyFill="1" applyBorder="1" applyAlignment="1" applyProtection="1">
      <alignment horizontal="right" vertical="center"/>
    </xf>
    <xf numFmtId="177" fontId="14" fillId="0" borderId="1" xfId="1" applyNumberFormat="1" applyFont="1" applyFill="1" applyBorder="1" applyAlignment="1" applyProtection="1">
      <alignment vertical="center"/>
    </xf>
    <xf numFmtId="176" fontId="14" fillId="0" borderId="5" xfId="1" applyNumberFormat="1" applyFont="1" applyFill="1" applyBorder="1" applyAlignment="1" applyProtection="1">
      <alignment vertical="center"/>
    </xf>
    <xf numFmtId="176" fontId="9" fillId="0" borderId="1" xfId="1" applyNumberFormat="1" applyFont="1" applyFill="1" applyBorder="1" applyAlignment="1" applyProtection="1">
      <alignment horizontal="right" vertical="center"/>
    </xf>
    <xf numFmtId="177" fontId="14" fillId="0" borderId="6" xfId="1" applyNumberFormat="1" applyFont="1" applyFill="1" applyBorder="1" applyAlignment="1" applyProtection="1">
      <alignment vertical="center"/>
    </xf>
    <xf numFmtId="176" fontId="14" fillId="0" borderId="6" xfId="1" applyNumberFormat="1" applyFont="1" applyFill="1" applyBorder="1" applyAlignment="1" applyProtection="1">
      <alignment vertical="center"/>
    </xf>
    <xf numFmtId="0" fontId="15" fillId="4" borderId="8" xfId="0" applyFont="1" applyFill="1" applyBorder="1">
      <alignment vertical="center"/>
    </xf>
    <xf numFmtId="0" fontId="15" fillId="4" borderId="11" xfId="2" applyFont="1" applyFill="1" applyBorder="1" applyAlignment="1">
      <alignment horizontal="left" vertical="center"/>
    </xf>
    <xf numFmtId="177" fontId="14" fillId="4" borderId="12" xfId="1" applyNumberFormat="1" applyFont="1" applyFill="1" applyBorder="1" applyAlignment="1" applyProtection="1">
      <alignment vertical="center"/>
    </xf>
    <xf numFmtId="176" fontId="14" fillId="0" borderId="8" xfId="1" applyNumberFormat="1" applyFont="1" applyFill="1" applyBorder="1" applyAlignment="1" applyProtection="1">
      <alignment vertical="center"/>
    </xf>
    <xf numFmtId="0" fontId="9" fillId="4" borderId="0" xfId="2" applyFont="1" applyFill="1" applyAlignment="1">
      <alignment vertical="center"/>
    </xf>
    <xf numFmtId="0" fontId="9" fillId="5" borderId="0" xfId="2" applyFont="1" applyFill="1" applyAlignment="1">
      <alignment horizontal="center" vertical="center"/>
    </xf>
    <xf numFmtId="177" fontId="14" fillId="4" borderId="17" xfId="1" applyNumberFormat="1" applyFont="1" applyFill="1" applyBorder="1" applyAlignment="1" applyProtection="1">
      <alignment vertical="center"/>
    </xf>
    <xf numFmtId="177" fontId="14" fillId="0" borderId="5" xfId="1" applyNumberFormat="1" applyFont="1" applyFill="1" applyBorder="1" applyAlignment="1" applyProtection="1">
      <alignment vertical="center"/>
    </xf>
    <xf numFmtId="176" fontId="9" fillId="0" borderId="1" xfId="1" applyNumberFormat="1" applyFont="1" applyFill="1" applyBorder="1" applyAlignment="1" applyProtection="1">
      <alignment vertical="center"/>
    </xf>
    <xf numFmtId="0" fontId="15" fillId="4" borderId="7" xfId="0" applyFont="1" applyFill="1" applyBorder="1">
      <alignment vertical="center"/>
    </xf>
    <xf numFmtId="0" fontId="15" fillId="4" borderId="8" xfId="2" applyFont="1" applyFill="1" applyBorder="1" applyAlignment="1">
      <alignment horizontal="left" vertical="center"/>
    </xf>
    <xf numFmtId="176" fontId="9" fillId="0" borderId="4" xfId="1" applyNumberFormat="1" applyFont="1" applyFill="1" applyBorder="1" applyAlignment="1" applyProtection="1">
      <alignment vertical="center"/>
    </xf>
    <xf numFmtId="177" fontId="14" fillId="0" borderId="8" xfId="1" applyNumberFormat="1" applyFont="1" applyFill="1" applyBorder="1" applyAlignment="1" applyProtection="1">
      <alignment vertical="center"/>
    </xf>
    <xf numFmtId="0" fontId="15" fillId="0" borderId="11" xfId="2" applyFont="1" applyBorder="1" applyAlignment="1">
      <alignment horizontal="left" vertical="center"/>
    </xf>
    <xf numFmtId="0" fontId="15" fillId="0" borderId="16" xfId="2" applyFont="1" applyBorder="1" applyAlignment="1">
      <alignment horizontal="left" vertical="center"/>
    </xf>
    <xf numFmtId="0" fontId="9" fillId="4" borderId="8" xfId="0" applyFont="1" applyFill="1" applyBorder="1">
      <alignment vertical="center"/>
    </xf>
    <xf numFmtId="176" fontId="9" fillId="4" borderId="23" xfId="1" applyNumberFormat="1" applyFont="1" applyFill="1" applyBorder="1" applyAlignment="1" applyProtection="1">
      <alignment vertical="center"/>
    </xf>
    <xf numFmtId="177" fontId="14" fillId="4" borderId="23" xfId="1" applyNumberFormat="1" applyFont="1" applyFill="1" applyBorder="1" applyAlignment="1" applyProtection="1">
      <alignment vertical="center"/>
    </xf>
    <xf numFmtId="177" fontId="14" fillId="4" borderId="24" xfId="1" applyNumberFormat="1" applyFont="1" applyFill="1" applyBorder="1" applyAlignment="1" applyProtection="1">
      <alignment vertical="center"/>
    </xf>
    <xf numFmtId="177" fontId="14" fillId="4" borderId="25" xfId="1" applyNumberFormat="1" applyFont="1" applyFill="1" applyBorder="1" applyAlignment="1" applyProtection="1">
      <alignment vertical="center"/>
    </xf>
    <xf numFmtId="0" fontId="15" fillId="0" borderId="8" xfId="0" applyFont="1" applyBorder="1">
      <alignment vertical="center"/>
    </xf>
    <xf numFmtId="0" fontId="15" fillId="0" borderId="0" xfId="0" applyFont="1">
      <alignment vertical="center"/>
    </xf>
    <xf numFmtId="176" fontId="9" fillId="4" borderId="4" xfId="1" applyNumberFormat="1" applyFont="1" applyFill="1" applyBorder="1" applyAlignment="1" applyProtection="1">
      <alignment vertical="center"/>
    </xf>
    <xf numFmtId="177" fontId="14" fillId="4" borderId="4" xfId="1" applyNumberFormat="1" applyFont="1" applyFill="1" applyBorder="1" applyAlignment="1" applyProtection="1">
      <alignment vertical="center"/>
    </xf>
    <xf numFmtId="177" fontId="14" fillId="4" borderId="8" xfId="1" applyNumberFormat="1" applyFont="1" applyFill="1" applyBorder="1" applyAlignment="1" applyProtection="1">
      <alignment vertical="center"/>
    </xf>
    <xf numFmtId="0" fontId="15" fillId="0" borderId="19" xfId="2" applyFont="1" applyBorder="1" applyAlignment="1">
      <alignment horizontal="left" vertical="center"/>
    </xf>
    <xf numFmtId="177" fontId="14" fillId="4" borderId="14" xfId="1" applyNumberFormat="1" applyFont="1" applyFill="1" applyBorder="1" applyAlignment="1" applyProtection="1">
      <alignment horizontal="right" vertical="center"/>
    </xf>
    <xf numFmtId="177" fontId="14" fillId="4" borderId="17" xfId="1" applyNumberFormat="1" applyFont="1" applyFill="1" applyBorder="1" applyAlignment="1" applyProtection="1">
      <alignment horizontal="right" vertical="center"/>
    </xf>
    <xf numFmtId="177" fontId="14" fillId="4" borderId="16" xfId="1" applyNumberFormat="1" applyFont="1" applyFill="1" applyBorder="1" applyAlignment="1" applyProtection="1">
      <alignment horizontal="right" vertical="center"/>
    </xf>
    <xf numFmtId="177" fontId="14" fillId="4" borderId="4" xfId="1" applyNumberFormat="1" applyFont="1" applyFill="1" applyBorder="1" applyAlignment="1" applyProtection="1">
      <alignment horizontal="right" vertical="center"/>
    </xf>
    <xf numFmtId="177" fontId="14" fillId="4" borderId="0" xfId="1" applyNumberFormat="1" applyFont="1" applyFill="1" applyBorder="1" applyAlignment="1" applyProtection="1">
      <alignment vertical="center"/>
    </xf>
    <xf numFmtId="0" fontId="9" fillId="4" borderId="0" xfId="2" applyFont="1" applyFill="1" applyAlignment="1">
      <alignment horizontal="left" vertical="center"/>
    </xf>
    <xf numFmtId="38" fontId="9" fillId="4" borderId="0" xfId="1" applyFont="1" applyFill="1" applyBorder="1" applyAlignment="1" applyProtection="1">
      <alignment horizontal="left" vertical="center"/>
    </xf>
    <xf numFmtId="0" fontId="17" fillId="5" borderId="0" xfId="2" applyFont="1" applyFill="1" applyAlignment="1">
      <alignment vertical="center"/>
    </xf>
    <xf numFmtId="0" fontId="9" fillId="5" borderId="0" xfId="0" applyFont="1" applyFill="1">
      <alignment vertical="center"/>
    </xf>
    <xf numFmtId="0" fontId="15" fillId="5" borderId="0" xfId="0" applyFont="1" applyFill="1">
      <alignment vertical="center"/>
    </xf>
    <xf numFmtId="178" fontId="9" fillId="6" borderId="1" xfId="1" applyNumberFormat="1" applyFont="1" applyFill="1" applyBorder="1" applyAlignment="1" applyProtection="1">
      <alignment horizontal="center" vertical="center"/>
    </xf>
    <xf numFmtId="0" fontId="15" fillId="0" borderId="6" xfId="0" applyFont="1" applyBorder="1">
      <alignment vertical="center"/>
    </xf>
    <xf numFmtId="0" fontId="15" fillId="0" borderId="29" xfId="0" applyFont="1" applyBorder="1">
      <alignment vertical="center"/>
    </xf>
    <xf numFmtId="176" fontId="9" fillId="0" borderId="2" xfId="1" applyNumberFormat="1" applyFont="1" applyFill="1" applyBorder="1" applyAlignment="1" applyProtection="1">
      <alignment horizontal="right" vertical="center"/>
    </xf>
    <xf numFmtId="177" fontId="14" fillId="0" borderId="2" xfId="2" applyNumberFormat="1" applyFont="1" applyBorder="1" applyAlignment="1">
      <alignment horizontal="right" vertical="center"/>
    </xf>
    <xf numFmtId="177" fontId="14" fillId="0" borderId="1" xfId="2" applyNumberFormat="1" applyFont="1" applyBorder="1" applyAlignment="1">
      <alignment horizontal="right" vertical="center"/>
    </xf>
    <xf numFmtId="177" fontId="14" fillId="0" borderId="4" xfId="2" applyNumberFormat="1" applyFont="1" applyBorder="1" applyAlignment="1">
      <alignment horizontal="right" vertical="center"/>
    </xf>
    <xf numFmtId="177" fontId="14" fillId="4" borderId="12" xfId="1" applyNumberFormat="1" applyFont="1" applyFill="1" applyBorder="1" applyAlignment="1" applyProtection="1">
      <alignment horizontal="right" vertical="center"/>
    </xf>
    <xf numFmtId="177" fontId="14" fillId="4" borderId="18" xfId="1" applyNumberFormat="1" applyFont="1" applyFill="1" applyBorder="1" applyAlignment="1" applyProtection="1">
      <alignment horizontal="right" vertical="center"/>
    </xf>
    <xf numFmtId="177" fontId="14" fillId="4" borderId="20" xfId="1" applyNumberFormat="1" applyFont="1" applyFill="1" applyBorder="1" applyAlignment="1" applyProtection="1">
      <alignment horizontal="right" vertical="center"/>
    </xf>
    <xf numFmtId="38" fontId="9" fillId="4" borderId="0" xfId="1" applyFont="1" applyFill="1" applyBorder="1" applyAlignment="1" applyProtection="1">
      <alignment vertical="center"/>
    </xf>
    <xf numFmtId="0" fontId="15" fillId="4" borderId="0" xfId="0" applyFont="1" applyFill="1">
      <alignment vertical="center"/>
    </xf>
    <xf numFmtId="0" fontId="15" fillId="0" borderId="0" xfId="2" applyFont="1" applyAlignment="1">
      <alignment horizontal="left" vertical="center"/>
    </xf>
    <xf numFmtId="176" fontId="9" fillId="0" borderId="4" xfId="1" applyNumberFormat="1" applyFont="1" applyFill="1" applyBorder="1" applyAlignment="1" applyProtection="1">
      <alignment horizontal="right" vertical="center"/>
    </xf>
    <xf numFmtId="177" fontId="14" fillId="0" borderId="4" xfId="1" applyNumberFormat="1" applyFont="1" applyFill="1" applyBorder="1" applyAlignment="1" applyProtection="1">
      <alignment horizontal="right" vertical="center"/>
    </xf>
    <xf numFmtId="177" fontId="14" fillId="0" borderId="1" xfId="1" applyNumberFormat="1" applyFont="1" applyFill="1" applyBorder="1" applyAlignment="1" applyProtection="1">
      <alignment horizontal="right" vertical="center"/>
    </xf>
    <xf numFmtId="0" fontId="15" fillId="0" borderId="15" xfId="2" applyFont="1" applyBorder="1" applyAlignment="1">
      <alignment horizontal="left" vertical="center"/>
    </xf>
    <xf numFmtId="176" fontId="9" fillId="4" borderId="23" xfId="1" applyNumberFormat="1" applyFont="1" applyFill="1" applyBorder="1" applyAlignment="1" applyProtection="1">
      <alignment horizontal="right" vertical="center"/>
    </xf>
    <xf numFmtId="177" fontId="14" fillId="4" borderId="23" xfId="1" applyNumberFormat="1" applyFont="1" applyFill="1" applyBorder="1" applyAlignment="1" applyProtection="1">
      <alignment horizontal="right" vertical="center"/>
    </xf>
    <xf numFmtId="177" fontId="14" fillId="4" borderId="25" xfId="1" applyNumberFormat="1" applyFont="1" applyFill="1" applyBorder="1" applyAlignment="1" applyProtection="1">
      <alignment horizontal="right" vertical="center"/>
    </xf>
    <xf numFmtId="0" fontId="15" fillId="0" borderId="17" xfId="2" applyFont="1" applyBorder="1" applyAlignment="1">
      <alignment horizontal="left" vertical="center"/>
    </xf>
    <xf numFmtId="179" fontId="9" fillId="4" borderId="0" xfId="2" applyNumberFormat="1" applyFont="1" applyFill="1" applyAlignment="1">
      <alignment vertical="center"/>
    </xf>
    <xf numFmtId="0" fontId="15" fillId="4" borderId="17" xfId="2" applyFont="1" applyFill="1" applyBorder="1" applyAlignment="1">
      <alignment horizontal="left" vertical="center"/>
    </xf>
    <xf numFmtId="176" fontId="9" fillId="4" borderId="30" xfId="1" applyNumberFormat="1" applyFont="1" applyFill="1" applyBorder="1" applyAlignment="1" applyProtection="1">
      <alignment horizontal="right" vertical="center"/>
    </xf>
    <xf numFmtId="177" fontId="14" fillId="5" borderId="0" xfId="1" applyNumberFormat="1" applyFont="1" applyFill="1" applyBorder="1" applyAlignment="1" applyProtection="1">
      <alignment horizontal="right" vertical="center" textRotation="255"/>
    </xf>
    <xf numFmtId="38" fontId="9" fillId="4" borderId="0" xfId="1" applyFont="1" applyFill="1" applyAlignment="1" applyProtection="1">
      <alignment vertical="center"/>
    </xf>
    <xf numFmtId="176" fontId="9" fillId="4" borderId="0" xfId="0" applyNumberFormat="1" applyFont="1" applyFill="1">
      <alignment vertical="center"/>
    </xf>
    <xf numFmtId="38" fontId="18" fillId="4" borderId="0" xfId="1" applyFont="1" applyFill="1" applyAlignment="1" applyProtection="1">
      <alignment vertical="center"/>
    </xf>
    <xf numFmtId="0" fontId="18" fillId="4" borderId="0" xfId="0" applyFont="1" applyFill="1">
      <alignment vertical="center"/>
    </xf>
    <xf numFmtId="176" fontId="18" fillId="4" borderId="0" xfId="0" applyNumberFormat="1" applyFont="1" applyFill="1">
      <alignment vertical="center"/>
    </xf>
    <xf numFmtId="0" fontId="6" fillId="4" borderId="0" xfId="0" applyFont="1" applyFill="1" applyAlignment="1">
      <alignment horizontal="left" vertical="center"/>
    </xf>
    <xf numFmtId="0" fontId="0" fillId="4" borderId="0" xfId="0" applyFill="1" applyAlignment="1">
      <alignment horizontal="right" vertical="center"/>
    </xf>
    <xf numFmtId="0" fontId="0" fillId="4" borderId="0" xfId="0" applyFill="1" applyAlignment="1">
      <alignment horizontal="center" vertical="center"/>
    </xf>
    <xf numFmtId="0" fontId="10" fillId="5" borderId="0" xfId="2" applyFont="1" applyFill="1" applyAlignment="1">
      <alignment horizontal="right" vertical="center"/>
    </xf>
    <xf numFmtId="38" fontId="9" fillId="5" borderId="0" xfId="1" applyFont="1" applyFill="1" applyAlignment="1" applyProtection="1">
      <alignment horizontal="right" vertical="center"/>
    </xf>
    <xf numFmtId="178" fontId="9" fillId="6" borderId="2" xfId="1" applyNumberFormat="1" applyFont="1" applyFill="1" applyBorder="1" applyAlignment="1" applyProtection="1">
      <alignment horizontal="center" vertical="center"/>
    </xf>
    <xf numFmtId="0" fontId="14" fillId="6" borderId="6" xfId="2" applyFont="1" applyFill="1" applyBorder="1" applyAlignment="1">
      <alignment horizontal="center" vertical="center"/>
    </xf>
    <xf numFmtId="177" fontId="14" fillId="4" borderId="1" xfId="1" applyNumberFormat="1" applyFont="1" applyFill="1" applyBorder="1" applyAlignment="1" applyProtection="1">
      <alignment horizontal="right" vertical="center"/>
    </xf>
    <xf numFmtId="38" fontId="9" fillId="0" borderId="2" xfId="1" applyFont="1" applyFill="1" applyBorder="1" applyAlignment="1" applyProtection="1">
      <alignment vertical="center"/>
    </xf>
    <xf numFmtId="177" fontId="14" fillId="0" borderId="6" xfId="1" applyNumberFormat="1" applyFont="1" applyFill="1" applyBorder="1" applyAlignment="1" applyProtection="1">
      <alignment horizontal="right" vertical="center"/>
    </xf>
    <xf numFmtId="177" fontId="14" fillId="0" borderId="2" xfId="1" applyNumberFormat="1" applyFont="1" applyFill="1" applyBorder="1" applyAlignment="1" applyProtection="1">
      <alignment horizontal="right" vertical="center"/>
    </xf>
    <xf numFmtId="0" fontId="9" fillId="0" borderId="0" xfId="2" applyFont="1" applyAlignment="1">
      <alignment vertical="center"/>
    </xf>
    <xf numFmtId="0" fontId="9" fillId="0" borderId="0" xfId="0" applyFont="1">
      <alignment vertical="center"/>
    </xf>
    <xf numFmtId="177" fontId="14" fillId="0" borderId="12" xfId="1" applyNumberFormat="1" applyFont="1" applyFill="1" applyBorder="1" applyAlignment="1" applyProtection="1">
      <alignment horizontal="right" vertical="center"/>
    </xf>
    <xf numFmtId="177" fontId="14" fillId="0" borderId="14" xfId="1" applyNumberFormat="1" applyFont="1" applyFill="1" applyBorder="1" applyAlignment="1" applyProtection="1">
      <alignment horizontal="right" vertical="center"/>
    </xf>
    <xf numFmtId="177" fontId="14" fillId="0" borderId="20" xfId="1" applyNumberFormat="1" applyFont="1" applyFill="1" applyBorder="1" applyAlignment="1" applyProtection="1">
      <alignment horizontal="right" vertical="center"/>
    </xf>
    <xf numFmtId="38" fontId="9" fillId="0" borderId="1" xfId="1" applyFont="1" applyFill="1" applyBorder="1" applyAlignment="1" applyProtection="1">
      <alignment vertical="center"/>
    </xf>
    <xf numFmtId="177" fontId="14" fillId="0" borderId="5" xfId="1" applyNumberFormat="1" applyFont="1" applyFill="1" applyBorder="1" applyAlignment="1" applyProtection="1">
      <alignment horizontal="right" vertical="center"/>
    </xf>
    <xf numFmtId="177" fontId="14" fillId="0" borderId="13" xfId="1" applyNumberFormat="1" applyFont="1" applyFill="1" applyBorder="1" applyAlignment="1" applyProtection="1">
      <alignment horizontal="right" vertical="center"/>
    </xf>
    <xf numFmtId="177" fontId="14" fillId="0" borderId="18" xfId="1" applyNumberFormat="1" applyFont="1" applyFill="1" applyBorder="1" applyAlignment="1" applyProtection="1">
      <alignment horizontal="right" vertical="center"/>
    </xf>
    <xf numFmtId="38" fontId="9" fillId="0" borderId="14" xfId="1" applyFont="1" applyFill="1" applyBorder="1" applyAlignment="1" applyProtection="1">
      <alignment vertical="center"/>
    </xf>
    <xf numFmtId="177" fontId="14" fillId="0" borderId="15" xfId="1" applyNumberFormat="1" applyFont="1" applyFill="1" applyBorder="1" applyAlignment="1" applyProtection="1">
      <alignment horizontal="right" vertical="center"/>
    </xf>
    <xf numFmtId="0" fontId="3" fillId="0" borderId="39" xfId="2" applyBorder="1" applyAlignment="1">
      <alignment vertical="center"/>
    </xf>
    <xf numFmtId="0" fontId="9" fillId="4" borderId="13" xfId="0" applyFont="1" applyFill="1" applyBorder="1">
      <alignment vertical="center"/>
    </xf>
    <xf numFmtId="0" fontId="9" fillId="4" borderId="7" xfId="0" applyFont="1" applyFill="1" applyBorder="1">
      <alignment vertical="center"/>
    </xf>
    <xf numFmtId="38" fontId="9" fillId="0" borderId="3" xfId="1" applyFont="1" applyFill="1" applyBorder="1" applyAlignment="1" applyProtection="1">
      <alignment vertical="center"/>
    </xf>
    <xf numFmtId="177" fontId="14" fillId="0" borderId="3" xfId="1" applyNumberFormat="1" applyFont="1" applyFill="1" applyBorder="1" applyAlignment="1" applyProtection="1">
      <alignment horizontal="right" vertical="center"/>
    </xf>
    <xf numFmtId="38" fontId="9" fillId="4" borderId="1" xfId="1" applyFont="1" applyFill="1" applyBorder="1" applyAlignment="1" applyProtection="1">
      <alignment vertical="center"/>
    </xf>
    <xf numFmtId="177" fontId="14" fillId="4" borderId="2" xfId="1" applyNumberFormat="1" applyFont="1" applyFill="1" applyBorder="1" applyAlignment="1" applyProtection="1">
      <alignment horizontal="right" vertical="center"/>
    </xf>
    <xf numFmtId="0" fontId="9" fillId="4" borderId="8" xfId="2" applyFont="1" applyFill="1" applyBorder="1" applyAlignment="1">
      <alignment vertical="center"/>
    </xf>
    <xf numFmtId="0" fontId="9" fillId="4" borderId="7" xfId="2" applyFont="1" applyFill="1" applyBorder="1" applyAlignment="1">
      <alignment vertical="center"/>
    </xf>
    <xf numFmtId="177" fontId="14" fillId="4" borderId="3" xfId="1" applyNumberFormat="1" applyFont="1" applyFill="1" applyBorder="1" applyAlignment="1" applyProtection="1">
      <alignment horizontal="right" vertical="center"/>
    </xf>
    <xf numFmtId="38" fontId="9" fillId="4" borderId="3" xfId="1" applyFont="1" applyFill="1" applyBorder="1" applyAlignment="1" applyProtection="1">
      <alignment vertical="center"/>
    </xf>
    <xf numFmtId="38" fontId="9" fillId="4" borderId="8" xfId="1" applyFont="1" applyFill="1" applyBorder="1" applyAlignment="1" applyProtection="1">
      <alignment vertical="center"/>
    </xf>
    <xf numFmtId="38" fontId="9" fillId="4" borderId="7" xfId="1" applyFont="1" applyFill="1" applyBorder="1" applyAlignment="1" applyProtection="1">
      <alignment vertical="center"/>
    </xf>
    <xf numFmtId="0" fontId="9" fillId="4" borderId="0" xfId="2" applyFont="1" applyFill="1" applyAlignment="1">
      <alignment horizontal="center" vertical="center"/>
    </xf>
    <xf numFmtId="177" fontId="14" fillId="4" borderId="0" xfId="1" applyNumberFormat="1" applyFont="1" applyFill="1" applyBorder="1" applyAlignment="1" applyProtection="1">
      <alignment horizontal="right" vertical="center"/>
    </xf>
    <xf numFmtId="38" fontId="9" fillId="5" borderId="0" xfId="1" applyFont="1" applyFill="1" applyBorder="1" applyAlignment="1" applyProtection="1">
      <alignment vertical="center"/>
    </xf>
    <xf numFmtId="0" fontId="9" fillId="4" borderId="0" xfId="0" applyFont="1" applyFill="1" applyAlignment="1">
      <alignment horizontal="right" vertical="center"/>
    </xf>
    <xf numFmtId="38" fontId="18" fillId="2" borderId="47" xfId="1" applyFont="1" applyFill="1" applyBorder="1" applyAlignment="1" applyProtection="1">
      <alignment vertical="center"/>
    </xf>
    <xf numFmtId="0" fontId="0" fillId="0" borderId="29" xfId="0" applyBorder="1">
      <alignment vertical="center"/>
    </xf>
    <xf numFmtId="176" fontId="14" fillId="0" borderId="29" xfId="1" applyNumberFormat="1" applyFont="1" applyFill="1" applyBorder="1" applyAlignment="1" applyProtection="1">
      <alignment vertical="center"/>
    </xf>
    <xf numFmtId="0" fontId="21" fillId="2" borderId="50" xfId="2" applyFont="1" applyFill="1" applyBorder="1" applyAlignment="1">
      <alignment horizontal="left" vertical="center"/>
    </xf>
    <xf numFmtId="0" fontId="21" fillId="2" borderId="53" xfId="2" applyFont="1" applyFill="1" applyBorder="1" applyAlignment="1">
      <alignment horizontal="left" vertical="center"/>
    </xf>
    <xf numFmtId="176" fontId="10" fillId="2" borderId="45" xfId="1" applyNumberFormat="1" applyFont="1" applyFill="1" applyBorder="1" applyAlignment="1" applyProtection="1">
      <alignment vertical="center"/>
      <protection locked="0"/>
    </xf>
    <xf numFmtId="177" fontId="22" fillId="2" borderId="45" xfId="1" applyNumberFormat="1" applyFont="1" applyFill="1" applyBorder="1" applyAlignment="1" applyProtection="1">
      <alignment vertical="center"/>
    </xf>
    <xf numFmtId="177" fontId="22" fillId="2" borderId="46" xfId="1" applyNumberFormat="1" applyFont="1" applyFill="1" applyBorder="1" applyAlignment="1" applyProtection="1">
      <alignment vertical="center"/>
    </xf>
    <xf numFmtId="176" fontId="22" fillId="2" borderId="51" xfId="1" applyNumberFormat="1" applyFont="1" applyFill="1" applyBorder="1" applyAlignment="1" applyProtection="1">
      <alignment vertical="center"/>
    </xf>
    <xf numFmtId="177" fontId="22" fillId="2" borderId="52" xfId="1" applyNumberFormat="1" applyFont="1" applyFill="1" applyBorder="1" applyAlignment="1" applyProtection="1">
      <alignment vertical="center"/>
    </xf>
    <xf numFmtId="176" fontId="10" fillId="2" borderId="43" xfId="1" applyNumberFormat="1" applyFont="1" applyFill="1" applyBorder="1" applyAlignment="1" applyProtection="1">
      <alignment vertical="center"/>
      <protection locked="0"/>
    </xf>
    <xf numFmtId="177" fontId="22" fillId="2" borderId="43" xfId="1" applyNumberFormat="1" applyFont="1" applyFill="1" applyBorder="1" applyAlignment="1" applyProtection="1">
      <alignment vertical="center"/>
    </xf>
    <xf numFmtId="177" fontId="22" fillId="2" borderId="44" xfId="1" applyNumberFormat="1" applyFont="1" applyFill="1" applyBorder="1" applyAlignment="1" applyProtection="1">
      <alignment vertical="center"/>
    </xf>
    <xf numFmtId="176" fontId="22" fillId="2" borderId="54" xfId="1" applyNumberFormat="1" applyFont="1" applyFill="1" applyBorder="1" applyAlignment="1" applyProtection="1">
      <alignment vertical="center"/>
    </xf>
    <xf numFmtId="177" fontId="22" fillId="2" borderId="55" xfId="1" applyNumberFormat="1" applyFont="1" applyFill="1" applyBorder="1" applyAlignment="1" applyProtection="1">
      <alignment vertical="center"/>
    </xf>
    <xf numFmtId="177" fontId="14" fillId="0" borderId="3" xfId="1" applyNumberFormat="1" applyFont="1" applyFill="1" applyBorder="1" applyAlignment="1" applyProtection="1">
      <alignment vertical="center"/>
    </xf>
    <xf numFmtId="0" fontId="21" fillId="2" borderId="11" xfId="2" applyFont="1" applyFill="1" applyBorder="1" applyAlignment="1">
      <alignment horizontal="left" vertical="center"/>
    </xf>
    <xf numFmtId="176" fontId="10" fillId="2" borderId="12" xfId="1" applyNumberFormat="1" applyFont="1" applyFill="1" applyBorder="1" applyAlignment="1" applyProtection="1">
      <alignment vertical="center"/>
      <protection locked="0"/>
    </xf>
    <xf numFmtId="177" fontId="22" fillId="2" borderId="18" xfId="1" applyNumberFormat="1" applyFont="1" applyFill="1" applyBorder="1" applyAlignment="1" applyProtection="1">
      <alignment vertical="center"/>
    </xf>
    <xf numFmtId="177" fontId="22" fillId="2" borderId="13" xfId="1" applyNumberFormat="1" applyFont="1" applyFill="1" applyBorder="1" applyAlignment="1" applyProtection="1">
      <alignment vertical="center"/>
    </xf>
    <xf numFmtId="176" fontId="22" fillId="2" borderId="8" xfId="1" applyNumberFormat="1" applyFont="1" applyFill="1" applyBorder="1" applyAlignment="1" applyProtection="1">
      <alignment vertical="center"/>
    </xf>
    <xf numFmtId="177" fontId="22" fillId="2" borderId="62" xfId="1" applyNumberFormat="1" applyFont="1" applyFill="1" applyBorder="1" applyAlignment="1" applyProtection="1">
      <alignment vertical="center"/>
    </xf>
    <xf numFmtId="0" fontId="21" fillId="2" borderId="15" xfId="2" applyFont="1" applyFill="1" applyBorder="1" applyAlignment="1">
      <alignment horizontal="left" vertical="center"/>
    </xf>
    <xf numFmtId="176" fontId="10" fillId="2" borderId="14" xfId="1" applyNumberFormat="1" applyFont="1" applyFill="1" applyBorder="1" applyAlignment="1" applyProtection="1">
      <alignment vertical="center"/>
      <protection locked="0"/>
    </xf>
    <xf numFmtId="177" fontId="22" fillId="2" borderId="14" xfId="1" applyNumberFormat="1" applyFont="1" applyFill="1" applyBorder="1" applyAlignment="1" applyProtection="1">
      <alignment vertical="center"/>
    </xf>
    <xf numFmtId="177" fontId="22" fillId="2" borderId="15" xfId="1" applyNumberFormat="1" applyFont="1" applyFill="1" applyBorder="1" applyAlignment="1" applyProtection="1">
      <alignment vertical="center"/>
    </xf>
    <xf numFmtId="176" fontId="22" fillId="2" borderId="6" xfId="1" applyNumberFormat="1" applyFont="1" applyFill="1" applyBorder="1" applyAlignment="1" applyProtection="1">
      <alignment vertical="center"/>
    </xf>
    <xf numFmtId="177" fontId="22" fillId="2" borderId="63" xfId="1" applyNumberFormat="1" applyFont="1" applyFill="1" applyBorder="1" applyAlignment="1" applyProtection="1">
      <alignment vertical="center"/>
    </xf>
    <xf numFmtId="0" fontId="21" fillId="2" borderId="44" xfId="2" applyFont="1" applyFill="1" applyBorder="1" applyAlignment="1">
      <alignment horizontal="left" vertical="center"/>
    </xf>
    <xf numFmtId="177" fontId="14" fillId="0" borderId="4" xfId="1" applyNumberFormat="1" applyFont="1" applyFill="1" applyBorder="1" applyAlignment="1" applyProtection="1">
      <alignment vertical="center"/>
    </xf>
    <xf numFmtId="0" fontId="15" fillId="0" borderId="8" xfId="2" applyFont="1" applyBorder="1" applyAlignment="1">
      <alignment horizontal="left" vertical="center"/>
    </xf>
    <xf numFmtId="0" fontId="21" fillId="2" borderId="21" xfId="2" applyFont="1" applyFill="1" applyBorder="1" applyAlignment="1">
      <alignment horizontal="left" vertical="center"/>
    </xf>
    <xf numFmtId="176" fontId="10" fillId="2" borderId="23" xfId="1" applyNumberFormat="1" applyFont="1" applyFill="1" applyBorder="1" applyAlignment="1" applyProtection="1">
      <alignment vertical="center"/>
      <protection locked="0"/>
    </xf>
    <xf numFmtId="177" fontId="22" fillId="2" borderId="23" xfId="1" applyNumberFormat="1" applyFont="1" applyFill="1" applyBorder="1" applyAlignment="1" applyProtection="1">
      <alignment vertical="center"/>
    </xf>
    <xf numFmtId="177" fontId="22" fillId="2" borderId="24" xfId="1" applyNumberFormat="1" applyFont="1" applyFill="1" applyBorder="1" applyAlignment="1" applyProtection="1">
      <alignment vertical="center"/>
    </xf>
    <xf numFmtId="176" fontId="22" fillId="2" borderId="24" xfId="1" applyNumberFormat="1" applyFont="1" applyFill="1" applyBorder="1" applyAlignment="1" applyProtection="1">
      <alignment vertical="center"/>
    </xf>
    <xf numFmtId="177" fontId="22" fillId="2" borderId="25" xfId="1" applyNumberFormat="1" applyFont="1" applyFill="1" applyBorder="1" applyAlignment="1" applyProtection="1">
      <alignment vertical="center"/>
    </xf>
    <xf numFmtId="0" fontId="21" fillId="2" borderId="64" xfId="2" applyFont="1" applyFill="1" applyBorder="1" applyAlignment="1">
      <alignment horizontal="left" vertical="center"/>
    </xf>
    <xf numFmtId="177" fontId="14" fillId="2" borderId="23" xfId="1" applyNumberFormat="1" applyFont="1" applyFill="1" applyBorder="1" applyAlignment="1" applyProtection="1">
      <alignment horizontal="right" vertical="center"/>
    </xf>
    <xf numFmtId="177" fontId="14" fillId="2" borderId="25" xfId="1" applyNumberFormat="1" applyFont="1" applyFill="1" applyBorder="1" applyAlignment="1" applyProtection="1">
      <alignment horizontal="right" vertical="center"/>
    </xf>
    <xf numFmtId="176" fontId="10" fillId="2" borderId="23" xfId="1" applyNumberFormat="1" applyFont="1" applyFill="1" applyBorder="1" applyAlignment="1" applyProtection="1">
      <alignment horizontal="right" vertical="center"/>
      <protection locked="0"/>
    </xf>
    <xf numFmtId="177" fontId="22" fillId="2" borderId="23" xfId="1" applyNumberFormat="1" applyFont="1" applyFill="1" applyBorder="1" applyAlignment="1" applyProtection="1">
      <alignment horizontal="right" vertical="center"/>
    </xf>
    <xf numFmtId="177" fontId="22" fillId="2" borderId="24" xfId="1" applyNumberFormat="1" applyFont="1" applyFill="1" applyBorder="1" applyAlignment="1" applyProtection="1">
      <alignment horizontal="right" vertical="center"/>
    </xf>
    <xf numFmtId="177" fontId="22" fillId="2" borderId="25" xfId="1" applyNumberFormat="1" applyFont="1" applyFill="1" applyBorder="1" applyAlignment="1" applyProtection="1">
      <alignment horizontal="right" vertical="center"/>
    </xf>
    <xf numFmtId="176" fontId="10" fillId="2" borderId="37" xfId="1" applyNumberFormat="1" applyFont="1" applyFill="1" applyBorder="1" applyAlignment="1" applyProtection="1">
      <alignment vertical="center"/>
      <protection locked="0"/>
    </xf>
    <xf numFmtId="176" fontId="10" fillId="2" borderId="37" xfId="1" applyNumberFormat="1" applyFont="1" applyFill="1" applyBorder="1" applyAlignment="1" applyProtection="1">
      <alignment vertical="center"/>
    </xf>
    <xf numFmtId="38" fontId="9" fillId="2" borderId="23" xfId="1" applyFont="1" applyFill="1" applyBorder="1" applyAlignment="1" applyProtection="1">
      <alignment vertical="center"/>
      <protection locked="0"/>
    </xf>
    <xf numFmtId="0" fontId="3" fillId="0" borderId="65" xfId="2" applyBorder="1" applyAlignment="1">
      <alignment vertical="center"/>
    </xf>
    <xf numFmtId="177" fontId="14" fillId="0" borderId="17" xfId="1" applyNumberFormat="1" applyFont="1" applyFill="1" applyBorder="1" applyAlignment="1" applyProtection="1">
      <alignment horizontal="right" vertical="center"/>
    </xf>
    <xf numFmtId="0" fontId="3" fillId="2" borderId="37" xfId="2" applyFill="1" applyBorder="1" applyAlignment="1">
      <alignment vertical="center"/>
    </xf>
    <xf numFmtId="176" fontId="9" fillId="0" borderId="12" xfId="1" applyNumberFormat="1" applyFont="1" applyFill="1" applyBorder="1" applyAlignment="1" applyProtection="1">
      <alignment vertical="center"/>
      <protection locked="0"/>
    </xf>
    <xf numFmtId="176" fontId="9" fillId="0" borderId="17" xfId="1" applyNumberFormat="1" applyFont="1" applyFill="1" applyBorder="1" applyAlignment="1" applyProtection="1">
      <alignment vertical="center"/>
      <protection locked="0"/>
    </xf>
    <xf numFmtId="176" fontId="9" fillId="0" borderId="4" xfId="1" applyNumberFormat="1" applyFont="1" applyFill="1" applyBorder="1" applyAlignment="1" applyProtection="1">
      <alignment vertical="center"/>
      <protection locked="0"/>
    </xf>
    <xf numFmtId="0" fontId="15" fillId="0" borderId="16" xfId="2" applyFont="1" applyBorder="1" applyAlignment="1" applyProtection="1">
      <alignment horizontal="left" vertical="center"/>
      <protection locked="0"/>
    </xf>
    <xf numFmtId="176" fontId="9" fillId="0" borderId="18" xfId="1" applyNumberFormat="1" applyFont="1" applyFill="1" applyBorder="1" applyAlignment="1" applyProtection="1">
      <alignment vertical="center"/>
      <protection locked="0"/>
    </xf>
    <xf numFmtId="176" fontId="9" fillId="0" borderId="20" xfId="1" applyNumberFormat="1" applyFont="1" applyFill="1" applyBorder="1" applyAlignment="1" applyProtection="1">
      <alignment vertical="center"/>
      <protection locked="0"/>
    </xf>
    <xf numFmtId="176" fontId="9" fillId="0" borderId="1" xfId="1" applyNumberFormat="1" applyFont="1" applyFill="1" applyBorder="1" applyAlignment="1" applyProtection="1">
      <alignment vertical="center"/>
      <protection locked="0"/>
    </xf>
    <xf numFmtId="176" fontId="9" fillId="0" borderId="17" xfId="1" applyNumberFormat="1" applyFont="1" applyFill="1" applyBorder="1" applyAlignment="1" applyProtection="1">
      <alignment horizontal="right" vertical="center"/>
      <protection locked="0"/>
    </xf>
    <xf numFmtId="176" fontId="9" fillId="0" borderId="4" xfId="1" applyNumberFormat="1" applyFont="1" applyFill="1" applyBorder="1" applyAlignment="1" applyProtection="1">
      <alignment horizontal="right" vertical="center"/>
      <protection locked="0"/>
    </xf>
    <xf numFmtId="176" fontId="9" fillId="0" borderId="12" xfId="1" applyNumberFormat="1" applyFont="1" applyFill="1" applyBorder="1" applyAlignment="1" applyProtection="1">
      <alignment horizontal="right" vertical="center"/>
      <protection locked="0"/>
    </xf>
    <xf numFmtId="176" fontId="9" fillId="0" borderId="20" xfId="1" applyNumberFormat="1" applyFont="1" applyFill="1" applyBorder="1" applyAlignment="1" applyProtection="1">
      <alignment horizontal="right" vertical="center"/>
      <protection locked="0"/>
    </xf>
    <xf numFmtId="176" fontId="9" fillId="0" borderId="14" xfId="1" applyNumberFormat="1" applyFont="1" applyFill="1" applyBorder="1" applyAlignment="1" applyProtection="1">
      <alignment horizontal="right" vertical="center"/>
      <protection locked="0"/>
    </xf>
    <xf numFmtId="176" fontId="9" fillId="0" borderId="18" xfId="1" applyNumberFormat="1" applyFont="1" applyFill="1" applyBorder="1" applyAlignment="1" applyProtection="1">
      <alignment horizontal="right" vertical="center"/>
      <protection locked="0"/>
    </xf>
    <xf numFmtId="176" fontId="9" fillId="0" borderId="36" xfId="1" applyNumberFormat="1" applyFont="1" applyFill="1" applyBorder="1" applyAlignment="1" applyProtection="1">
      <alignment horizontal="right" vertical="center"/>
      <protection locked="0"/>
    </xf>
    <xf numFmtId="0" fontId="15" fillId="0" borderId="15" xfId="2" applyFont="1" applyBorder="1" applyAlignment="1" applyProtection="1">
      <alignment horizontal="left" vertical="center"/>
      <protection locked="0"/>
    </xf>
    <xf numFmtId="177" fontId="14" fillId="0" borderId="13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horizontal="right" vertical="center"/>
    </xf>
    <xf numFmtId="177" fontId="14" fillId="0" borderId="8" xfId="1" applyNumberFormat="1" applyFont="1" applyFill="1" applyBorder="1" applyAlignment="1" applyProtection="1">
      <alignment horizontal="right" vertical="center"/>
    </xf>
    <xf numFmtId="177" fontId="14" fillId="0" borderId="12" xfId="1" applyNumberFormat="1" applyFont="1" applyFill="1" applyBorder="1" applyAlignment="1" applyProtection="1">
      <alignment vertical="center"/>
    </xf>
    <xf numFmtId="177" fontId="14" fillId="0" borderId="20" xfId="1" applyNumberFormat="1" applyFont="1" applyFill="1" applyBorder="1" applyAlignment="1" applyProtection="1">
      <alignment vertical="center"/>
    </xf>
    <xf numFmtId="176" fontId="9" fillId="0" borderId="32" xfId="1" applyNumberFormat="1" applyFont="1" applyFill="1" applyBorder="1" applyAlignment="1" applyProtection="1">
      <alignment horizontal="right" vertical="center"/>
      <protection locked="0"/>
    </xf>
    <xf numFmtId="176" fontId="9" fillId="0" borderId="33" xfId="1" applyNumberFormat="1" applyFont="1" applyFill="1" applyBorder="1" applyAlignment="1" applyProtection="1">
      <alignment horizontal="right" vertical="center"/>
      <protection locked="0"/>
    </xf>
    <xf numFmtId="176" fontId="9" fillId="0" borderId="14" xfId="1" applyNumberFormat="1" applyFont="1" applyFill="1" applyBorder="1" applyAlignment="1" applyProtection="1">
      <alignment vertical="center"/>
      <protection locked="0"/>
    </xf>
    <xf numFmtId="176" fontId="9" fillId="0" borderId="34" xfId="1" applyNumberFormat="1" applyFont="1" applyFill="1" applyBorder="1" applyAlignment="1" applyProtection="1">
      <alignment horizontal="right" vertical="center"/>
      <protection locked="0"/>
    </xf>
    <xf numFmtId="176" fontId="9" fillId="0" borderId="35" xfId="1" applyNumberFormat="1" applyFont="1" applyFill="1" applyBorder="1" applyAlignment="1" applyProtection="1">
      <alignment horizontal="right" vertical="center"/>
      <protection locked="0"/>
    </xf>
    <xf numFmtId="176" fontId="10" fillId="2" borderId="37" xfId="1" applyNumberFormat="1" applyFont="1" applyFill="1" applyBorder="1" applyAlignment="1" applyProtection="1">
      <alignment horizontal="right" vertical="center"/>
      <protection locked="0"/>
    </xf>
    <xf numFmtId="0" fontId="21" fillId="2" borderId="21" xfId="2" applyFont="1" applyFill="1" applyBorder="1" applyAlignment="1" applyProtection="1">
      <alignment horizontal="left" vertical="center"/>
      <protection locked="0"/>
    </xf>
    <xf numFmtId="0" fontId="15" fillId="0" borderId="3" xfId="2" applyFont="1" applyBorder="1" applyAlignment="1">
      <alignment horizontal="left" vertical="center"/>
    </xf>
    <xf numFmtId="176" fontId="9" fillId="0" borderId="3" xfId="1" applyNumberFormat="1" applyFont="1" applyFill="1" applyBorder="1" applyAlignment="1" applyProtection="1">
      <alignment vertical="center"/>
      <protection locked="0"/>
    </xf>
    <xf numFmtId="176" fontId="14" fillId="0" borderId="3" xfId="1" applyNumberFormat="1" applyFont="1" applyFill="1" applyBorder="1" applyAlignment="1" applyProtection="1">
      <alignment vertical="center"/>
    </xf>
    <xf numFmtId="176" fontId="10" fillId="2" borderId="37" xfId="1" applyNumberFormat="1" applyFont="1" applyFill="1" applyBorder="1" applyAlignment="1" applyProtection="1">
      <alignment horizontal="right" vertical="center"/>
    </xf>
    <xf numFmtId="177" fontId="14" fillId="0" borderId="17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0" fontId="16" fillId="0" borderId="8" xfId="2" applyFont="1" applyBorder="1" applyAlignment="1">
      <alignment horizontal="left" vertical="center"/>
    </xf>
    <xf numFmtId="0" fontId="15" fillId="0" borderId="13" xfId="2" applyFont="1" applyBorder="1" applyAlignment="1">
      <alignment horizontal="left"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15" fillId="0" borderId="7" xfId="0" applyFont="1" applyBorder="1">
      <alignment vertical="center"/>
    </xf>
    <xf numFmtId="177" fontId="14" fillId="0" borderId="19" xfId="1" applyNumberFormat="1" applyFont="1" applyFill="1" applyBorder="1" applyAlignment="1" applyProtection="1">
      <alignment vertical="center"/>
    </xf>
    <xf numFmtId="0" fontId="15" fillId="0" borderId="6" xfId="2" applyFont="1" applyBorder="1" applyAlignment="1">
      <alignment horizontal="left" vertical="center"/>
    </xf>
    <xf numFmtId="0" fontId="16" fillId="0" borderId="16" xfId="2" applyFont="1" applyBorder="1" applyAlignment="1">
      <alignment horizontal="left" vertical="center"/>
    </xf>
    <xf numFmtId="0" fontId="15" fillId="0" borderId="18" xfId="2" applyFont="1" applyBorder="1" applyAlignment="1">
      <alignment horizontal="left" vertical="center"/>
    </xf>
    <xf numFmtId="0" fontId="15" fillId="0" borderId="14" xfId="2" applyFont="1" applyBorder="1" applyAlignment="1">
      <alignment horizontal="left" vertical="center"/>
    </xf>
    <xf numFmtId="0" fontId="16" fillId="0" borderId="17" xfId="2" applyFont="1" applyBorder="1" applyAlignment="1">
      <alignment horizontal="left" vertical="center"/>
    </xf>
    <xf numFmtId="0" fontId="21" fillId="7" borderId="49" xfId="0" applyFont="1" applyFill="1" applyBorder="1">
      <alignment vertical="center"/>
    </xf>
    <xf numFmtId="0" fontId="10" fillId="7" borderId="56" xfId="2" applyFont="1" applyFill="1" applyBorder="1" applyAlignment="1">
      <alignment horizontal="left" vertical="center"/>
    </xf>
    <xf numFmtId="176" fontId="10" fillId="7" borderId="57" xfId="1" applyNumberFormat="1" applyFont="1" applyFill="1" applyBorder="1" applyAlignment="1" applyProtection="1">
      <alignment vertical="center"/>
    </xf>
    <xf numFmtId="177" fontId="22" fillId="7" borderId="58" xfId="1" applyNumberFormat="1" applyFont="1" applyFill="1" applyBorder="1" applyAlignment="1" applyProtection="1">
      <alignment vertical="center"/>
    </xf>
    <xf numFmtId="176" fontId="10" fillId="7" borderId="59" xfId="1" applyNumberFormat="1" applyFont="1" applyFill="1" applyBorder="1" applyAlignment="1" applyProtection="1">
      <alignment vertical="center"/>
    </xf>
    <xf numFmtId="177" fontId="22" fillId="7" borderId="60" xfId="1" applyNumberFormat="1" applyFont="1" applyFill="1" applyBorder="1" applyAlignment="1" applyProtection="1">
      <alignment vertical="center"/>
    </xf>
    <xf numFmtId="176" fontId="22" fillId="7" borderId="60" xfId="1" applyNumberFormat="1" applyFont="1" applyFill="1" applyBorder="1" applyAlignment="1" applyProtection="1">
      <alignment vertical="center"/>
    </xf>
    <xf numFmtId="176" fontId="10" fillId="7" borderId="58" xfId="1" applyNumberFormat="1" applyFont="1" applyFill="1" applyBorder="1" applyAlignment="1" applyProtection="1">
      <alignment vertical="center"/>
    </xf>
    <xf numFmtId="177" fontId="22" fillId="7" borderId="61" xfId="1" applyNumberFormat="1" applyFont="1" applyFill="1" applyBorder="1" applyAlignment="1" applyProtection="1">
      <alignment vertical="center"/>
    </xf>
    <xf numFmtId="0" fontId="21" fillId="7" borderId="27" xfId="0" applyFont="1" applyFill="1" applyBorder="1">
      <alignment vertical="center"/>
    </xf>
    <xf numFmtId="0" fontId="21" fillId="7" borderId="48" xfId="0" applyFont="1" applyFill="1" applyBorder="1">
      <alignment vertical="center"/>
    </xf>
    <xf numFmtId="38" fontId="9" fillId="0" borderId="1" xfId="1" applyFont="1" applyFill="1" applyBorder="1" applyAlignment="1" applyProtection="1">
      <alignment vertical="center"/>
      <protection locked="0"/>
    </xf>
    <xf numFmtId="38" fontId="9" fillId="0" borderId="12" xfId="1" applyFont="1" applyFill="1" applyBorder="1" applyAlignment="1" applyProtection="1">
      <alignment vertical="center"/>
      <protection locked="0"/>
    </xf>
    <xf numFmtId="38" fontId="9" fillId="0" borderId="14" xfId="1" applyFont="1" applyFill="1" applyBorder="1" applyAlignment="1" applyProtection="1">
      <alignment vertical="center"/>
      <protection locked="0"/>
    </xf>
    <xf numFmtId="38" fontId="9" fillId="0" borderId="20" xfId="1" applyFont="1" applyFill="1" applyBorder="1" applyAlignment="1" applyProtection="1">
      <alignment vertical="center"/>
      <protection locked="0"/>
    </xf>
    <xf numFmtId="38" fontId="9" fillId="0" borderId="18" xfId="1" applyFont="1" applyFill="1" applyBorder="1" applyAlignment="1" applyProtection="1">
      <alignment vertical="center"/>
      <protection locked="0"/>
    </xf>
    <xf numFmtId="38" fontId="9" fillId="0" borderId="17" xfId="1" applyFont="1" applyFill="1" applyBorder="1" applyAlignment="1" applyProtection="1">
      <alignment vertical="center"/>
      <protection locked="0"/>
    </xf>
    <xf numFmtId="38" fontId="9" fillId="0" borderId="3" xfId="1" applyFont="1" applyFill="1" applyBorder="1" applyAlignment="1" applyProtection="1">
      <alignment vertical="center"/>
      <protection locked="0"/>
    </xf>
    <xf numFmtId="38" fontId="9" fillId="0" borderId="2" xfId="1" applyFont="1" applyFill="1" applyBorder="1" applyAlignment="1" applyProtection="1">
      <alignment vertical="center"/>
      <protection locked="0"/>
    </xf>
    <xf numFmtId="38" fontId="9" fillId="0" borderId="4" xfId="1" applyFont="1" applyFill="1" applyBorder="1" applyAlignment="1" applyProtection="1">
      <alignment vertical="center"/>
      <protection locked="0"/>
    </xf>
    <xf numFmtId="38" fontId="9" fillId="0" borderId="26" xfId="1" applyFont="1" applyFill="1" applyBorder="1" applyAlignment="1" applyProtection="1">
      <alignment vertical="center"/>
    </xf>
    <xf numFmtId="38" fontId="9" fillId="0" borderId="9" xfId="1" applyFont="1" applyFill="1" applyBorder="1" applyAlignment="1" applyProtection="1">
      <alignment vertical="center"/>
      <protection locked="0"/>
    </xf>
    <xf numFmtId="0" fontId="25" fillId="0" borderId="0" xfId="0" applyFont="1">
      <alignment vertical="center"/>
    </xf>
    <xf numFmtId="0" fontId="26" fillId="7" borderId="0" xfId="0" applyFont="1" applyFill="1">
      <alignment vertical="center"/>
    </xf>
    <xf numFmtId="0" fontId="27" fillId="7" borderId="5" xfId="0" applyFont="1" applyFill="1" applyBorder="1">
      <alignment vertical="center"/>
    </xf>
    <xf numFmtId="0" fontId="27" fillId="7" borderId="9" xfId="0" applyFont="1" applyFill="1" applyBorder="1">
      <alignment vertical="center"/>
    </xf>
    <xf numFmtId="0" fontId="27" fillId="7" borderId="3" xfId="0" applyFont="1" applyFill="1" applyBorder="1" applyAlignment="1">
      <alignment horizontal="center" vertical="center"/>
    </xf>
    <xf numFmtId="0" fontId="27" fillId="7" borderId="0" xfId="0" applyFont="1" applyFill="1">
      <alignment vertical="center"/>
    </xf>
    <xf numFmtId="0" fontId="27" fillId="7" borderId="1" xfId="0" applyFont="1" applyFill="1" applyBorder="1">
      <alignment vertical="center"/>
    </xf>
    <xf numFmtId="0" fontId="27" fillId="7" borderId="10" xfId="0" applyFont="1" applyFill="1" applyBorder="1">
      <alignment vertical="center"/>
    </xf>
    <xf numFmtId="0" fontId="27" fillId="7" borderId="26" xfId="0" applyFont="1" applyFill="1" applyBorder="1">
      <alignment vertical="center"/>
    </xf>
    <xf numFmtId="0" fontId="29" fillId="7" borderId="0" xfId="0" applyFont="1" applyFill="1">
      <alignment vertical="center"/>
    </xf>
    <xf numFmtId="0" fontId="30" fillId="7" borderId="0" xfId="0" applyFont="1" applyFill="1">
      <alignment vertical="center"/>
    </xf>
    <xf numFmtId="0" fontId="27" fillId="7" borderId="5" xfId="0" applyFont="1" applyFill="1" applyBorder="1" applyAlignment="1">
      <alignment horizontal="center" vertical="center"/>
    </xf>
    <xf numFmtId="0" fontId="27" fillId="7" borderId="5" xfId="0" applyFont="1" applyFill="1" applyBorder="1" applyAlignment="1">
      <alignment horizontal="center" vertical="center" shrinkToFit="1"/>
    </xf>
    <xf numFmtId="0" fontId="27" fillId="7" borderId="6" xfId="0" applyFont="1" applyFill="1" applyBorder="1">
      <alignment vertical="center"/>
    </xf>
    <xf numFmtId="0" fontId="27" fillId="7" borderId="2" xfId="0" applyFont="1" applyFill="1" applyBorder="1" applyAlignment="1">
      <alignment vertical="center" wrapText="1"/>
    </xf>
    <xf numFmtId="38" fontId="28" fillId="8" borderId="29" xfId="1" applyFont="1" applyFill="1" applyBorder="1">
      <alignment vertical="center"/>
    </xf>
    <xf numFmtId="0" fontId="27" fillId="7" borderId="1" xfId="0" applyFont="1" applyFill="1" applyBorder="1" applyAlignment="1">
      <alignment vertical="center" wrapText="1"/>
    </xf>
    <xf numFmtId="38" fontId="28" fillId="8" borderId="28" xfId="1" applyFont="1" applyFill="1" applyBorder="1">
      <alignment vertical="center"/>
    </xf>
    <xf numFmtId="0" fontId="27" fillId="7" borderId="5" xfId="0" applyFont="1" applyFill="1" applyBorder="1" applyAlignment="1">
      <alignment vertical="center" wrapText="1"/>
    </xf>
    <xf numFmtId="38" fontId="28" fillId="8" borderId="6" xfId="1" applyFont="1" applyFill="1" applyBorder="1">
      <alignment vertical="center"/>
    </xf>
    <xf numFmtId="0" fontId="28" fillId="7" borderId="0" xfId="0" applyFont="1" applyFill="1">
      <alignment vertical="center"/>
    </xf>
    <xf numFmtId="38" fontId="28" fillId="8" borderId="5" xfId="1" applyFont="1" applyFill="1" applyBorder="1">
      <alignment vertical="center"/>
    </xf>
    <xf numFmtId="38" fontId="28" fillId="0" borderId="0" xfId="1" applyFont="1" applyFill="1">
      <alignment vertical="center"/>
    </xf>
    <xf numFmtId="0" fontId="27" fillId="7" borderId="31" xfId="0" applyFont="1" applyFill="1" applyBorder="1">
      <alignment vertical="center"/>
    </xf>
    <xf numFmtId="0" fontId="28" fillId="7" borderId="66" xfId="0" applyFont="1" applyFill="1" applyBorder="1" applyAlignment="1">
      <alignment horizontal="center" vertical="center"/>
    </xf>
    <xf numFmtId="0" fontId="27" fillId="7" borderId="67" xfId="0" applyFont="1" applyFill="1" applyBorder="1">
      <alignment vertical="center"/>
    </xf>
    <xf numFmtId="38" fontId="29" fillId="8" borderId="68" xfId="1" applyFont="1" applyFill="1" applyBorder="1">
      <alignment vertical="center"/>
    </xf>
    <xf numFmtId="38" fontId="28" fillId="8" borderId="68" xfId="1" applyFont="1" applyFill="1" applyBorder="1">
      <alignment vertical="center"/>
    </xf>
    <xf numFmtId="180" fontId="28" fillId="8" borderId="68" xfId="1" applyNumberFormat="1" applyFont="1" applyFill="1" applyBorder="1">
      <alignment vertical="center"/>
    </xf>
    <xf numFmtId="0" fontId="27" fillId="7" borderId="69" xfId="0" applyFont="1" applyFill="1" applyBorder="1">
      <alignment vertical="center"/>
    </xf>
    <xf numFmtId="0" fontId="27" fillId="7" borderId="72" xfId="0" applyFont="1" applyFill="1" applyBorder="1">
      <alignment vertical="center"/>
    </xf>
    <xf numFmtId="38" fontId="9" fillId="0" borderId="0" xfId="1" applyFont="1" applyFill="1" applyBorder="1" applyAlignment="1" applyProtection="1">
      <alignment horizontal="right" vertical="center"/>
      <protection locked="0"/>
    </xf>
    <xf numFmtId="177" fontId="14" fillId="0" borderId="0" xfId="2" applyNumberFormat="1" applyFont="1" applyAlignment="1">
      <alignment horizontal="right" vertical="center"/>
    </xf>
    <xf numFmtId="176" fontId="14" fillId="0" borderId="0" xfId="1" applyNumberFormat="1" applyFont="1" applyFill="1" applyBorder="1" applyAlignment="1" applyProtection="1">
      <alignment vertical="center"/>
    </xf>
    <xf numFmtId="176" fontId="9" fillId="0" borderId="0" xfId="1" applyNumberFormat="1" applyFont="1" applyFill="1" applyBorder="1" applyAlignment="1" applyProtection="1">
      <alignment vertical="center"/>
      <protection locked="0"/>
    </xf>
    <xf numFmtId="0" fontId="26" fillId="7" borderId="0" xfId="0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9" fontId="28" fillId="8" borderId="73" xfId="3" applyFont="1" applyFill="1" applyBorder="1" applyAlignment="1">
      <alignment horizontal="center" vertical="center"/>
    </xf>
    <xf numFmtId="9" fontId="28" fillId="8" borderId="74" xfId="3" applyFont="1" applyFill="1" applyBorder="1" applyAlignment="1">
      <alignment horizontal="center" vertical="center"/>
    </xf>
    <xf numFmtId="0" fontId="27" fillId="7" borderId="6" xfId="0" applyFont="1" applyFill="1" applyBorder="1" applyAlignment="1">
      <alignment horizontal="left" vertical="top"/>
    </xf>
    <xf numFmtId="0" fontId="27" fillId="7" borderId="0" xfId="0" applyFont="1" applyFill="1" applyAlignment="1">
      <alignment horizontal="left" vertical="top"/>
    </xf>
    <xf numFmtId="0" fontId="27" fillId="7" borderId="7" xfId="0" applyFont="1" applyFill="1" applyBorder="1" applyAlignment="1">
      <alignment horizontal="left" vertical="top"/>
    </xf>
    <xf numFmtId="0" fontId="27" fillId="7" borderId="42" xfId="0" applyFont="1" applyFill="1" applyBorder="1" applyAlignment="1">
      <alignment horizontal="left" vertical="top"/>
    </xf>
    <xf numFmtId="0" fontId="27" fillId="7" borderId="31" xfId="0" applyFont="1" applyFill="1" applyBorder="1" applyAlignment="1">
      <alignment horizontal="left" vertical="top"/>
    </xf>
    <xf numFmtId="0" fontId="27" fillId="7" borderId="8" xfId="0" applyFont="1" applyFill="1" applyBorder="1" applyAlignment="1">
      <alignment horizontal="left" vertical="top"/>
    </xf>
    <xf numFmtId="0" fontId="27" fillId="7" borderId="26" xfId="0" applyFont="1" applyFill="1" applyBorder="1" applyAlignment="1">
      <alignment horizontal="left" vertical="top"/>
    </xf>
    <xf numFmtId="0" fontId="27" fillId="7" borderId="6" xfId="0" applyFont="1" applyFill="1" applyBorder="1" applyAlignment="1">
      <alignment horizontal="left" vertical="top" wrapText="1"/>
    </xf>
    <xf numFmtId="0" fontId="28" fillId="7" borderId="5" xfId="0" applyFont="1" applyFill="1" applyBorder="1" applyAlignment="1">
      <alignment horizontal="left" vertical="center"/>
    </xf>
    <xf numFmtId="0" fontId="28" fillId="7" borderId="28" xfId="0" applyFont="1" applyFill="1" applyBorder="1" applyAlignment="1">
      <alignment horizontal="left" vertical="center"/>
    </xf>
    <xf numFmtId="9" fontId="28" fillId="8" borderId="70" xfId="3" applyFont="1" applyFill="1" applyBorder="1" applyAlignment="1">
      <alignment horizontal="center" vertical="center"/>
    </xf>
    <xf numFmtId="9" fontId="28" fillId="8" borderId="71" xfId="3" applyFont="1" applyFill="1" applyBorder="1" applyAlignment="1">
      <alignment horizontal="center" vertical="center"/>
    </xf>
    <xf numFmtId="0" fontId="4" fillId="3" borderId="0" xfId="2" applyFont="1" applyFill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6" fillId="4" borderId="0" xfId="2" applyFont="1" applyFill="1" applyAlignment="1">
      <alignment horizontal="left" vertical="center"/>
    </xf>
    <xf numFmtId="0" fontId="0" fillId="0" borderId="0" xfId="0">
      <alignment vertical="center"/>
    </xf>
    <xf numFmtId="0" fontId="9" fillId="6" borderId="1" xfId="2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9" fillId="6" borderId="5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5" borderId="0" xfId="2" applyFont="1" applyFill="1" applyAlignment="1">
      <alignment horizontal="center" vertical="center"/>
    </xf>
    <xf numFmtId="0" fontId="9" fillId="6" borderId="2" xfId="0" applyFont="1" applyFill="1" applyBorder="1" applyAlignment="1">
      <alignment vertical="center" textRotation="255"/>
    </xf>
    <xf numFmtId="0" fontId="0" fillId="6" borderId="4" xfId="0" applyFill="1" applyBorder="1" applyAlignment="1">
      <alignment vertical="center" textRotation="255"/>
    </xf>
    <xf numFmtId="0" fontId="0" fillId="6" borderId="8" xfId="0" applyFill="1" applyBorder="1" applyAlignment="1">
      <alignment vertical="center" textRotation="255"/>
    </xf>
    <xf numFmtId="177" fontId="14" fillId="6" borderId="2" xfId="1" applyNumberFormat="1" applyFont="1" applyFill="1" applyBorder="1" applyAlignment="1" applyProtection="1">
      <alignment vertical="center" textRotation="255"/>
    </xf>
    <xf numFmtId="0" fontId="0" fillId="6" borderId="3" xfId="0" applyFill="1" applyBorder="1" applyAlignment="1">
      <alignment vertical="center" textRotation="255"/>
    </xf>
    <xf numFmtId="0" fontId="23" fillId="0" borderId="1" xfId="0" applyFont="1" applyBorder="1" applyAlignment="1" applyProtection="1">
      <alignment vertical="center" wrapText="1"/>
      <protection locked="0"/>
    </xf>
    <xf numFmtId="0" fontId="9" fillId="4" borderId="0" xfId="2" applyFont="1" applyFill="1" applyAlignment="1">
      <alignment horizontal="center" vertical="center"/>
    </xf>
    <xf numFmtId="0" fontId="3" fillId="0" borderId="1" xfId="0" applyFont="1" applyBorder="1" applyAlignment="1" applyProtection="1">
      <alignment vertical="center" wrapText="1"/>
      <protection locked="0"/>
    </xf>
    <xf numFmtId="0" fontId="0" fillId="0" borderId="26" xfId="0" applyBorder="1">
      <alignment vertical="center"/>
    </xf>
    <xf numFmtId="0" fontId="0" fillId="0" borderId="2" xfId="0" applyBorder="1" applyAlignment="1" applyProtection="1">
      <alignment vertical="center" wrapText="1"/>
      <protection locked="0"/>
    </xf>
    <xf numFmtId="0" fontId="3" fillId="0" borderId="4" xfId="0" applyFont="1" applyBorder="1" applyAlignment="1" applyProtection="1">
      <alignment vertical="center" wrapText="1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0" fontId="9" fillId="4" borderId="21" xfId="2" applyFont="1" applyFill="1" applyBorder="1" applyAlignment="1">
      <alignment horizontal="center" vertical="center"/>
    </xf>
    <xf numFmtId="0" fontId="0" fillId="0" borderId="22" xfId="0" applyBorder="1">
      <alignment vertical="center"/>
    </xf>
    <xf numFmtId="0" fontId="9" fillId="6" borderId="27" xfId="2" applyFont="1" applyFill="1" applyBorder="1" applyAlignment="1">
      <alignment horizontal="center" vertical="center" textRotation="255"/>
    </xf>
    <xf numFmtId="0" fontId="0" fillId="6" borderId="27" xfId="0" applyFill="1" applyBorder="1" applyAlignment="1">
      <alignment vertical="center" textRotation="255"/>
    </xf>
    <xf numFmtId="177" fontId="14" fillId="6" borderId="1" xfId="1" applyNumberFormat="1" applyFont="1" applyFill="1" applyBorder="1" applyAlignment="1" applyProtection="1">
      <alignment vertical="center" textRotation="255"/>
    </xf>
    <xf numFmtId="0" fontId="0" fillId="6" borderId="1" xfId="0" applyFill="1" applyBorder="1" applyAlignment="1">
      <alignment vertical="center" textRotation="255"/>
    </xf>
    <xf numFmtId="0" fontId="0" fillId="6" borderId="1" xfId="0" applyFill="1" applyBorder="1">
      <alignment vertical="center"/>
    </xf>
    <xf numFmtId="0" fontId="24" fillId="0" borderId="1" xfId="0" applyFont="1" applyBorder="1" applyAlignment="1" applyProtection="1">
      <alignment vertical="center" wrapText="1"/>
      <protection locked="0"/>
    </xf>
    <xf numFmtId="0" fontId="15" fillId="0" borderId="5" xfId="2" applyFont="1" applyBorder="1" applyAlignment="1">
      <alignment horizontal="left" vertical="center"/>
    </xf>
    <xf numFmtId="0" fontId="0" fillId="0" borderId="28" xfId="0" applyBorder="1">
      <alignment vertical="center"/>
    </xf>
    <xf numFmtId="0" fontId="0" fillId="6" borderId="31" xfId="0" applyFill="1" applyBorder="1" applyAlignment="1">
      <alignment vertical="center" textRotation="255"/>
    </xf>
    <xf numFmtId="177" fontId="24" fillId="0" borderId="2" xfId="1" applyNumberFormat="1" applyFont="1" applyFill="1" applyBorder="1" applyAlignment="1" applyProtection="1">
      <alignment vertical="center" wrapText="1"/>
      <protection locked="0"/>
    </xf>
    <xf numFmtId="0" fontId="23" fillId="0" borderId="4" xfId="0" applyFont="1" applyBorder="1" applyAlignment="1" applyProtection="1">
      <alignment vertical="center" wrapText="1"/>
      <protection locked="0"/>
    </xf>
    <xf numFmtId="0" fontId="23" fillId="0" borderId="3" xfId="0" applyFont="1" applyBorder="1" applyAlignment="1" applyProtection="1">
      <alignment vertical="center" wrapText="1"/>
      <protection locked="0"/>
    </xf>
    <xf numFmtId="0" fontId="9" fillId="0" borderId="22" xfId="0" applyFont="1" applyBorder="1">
      <alignment vertical="center"/>
    </xf>
    <xf numFmtId="0" fontId="9" fillId="0" borderId="30" xfId="0" applyFont="1" applyBorder="1">
      <alignment vertical="center"/>
    </xf>
    <xf numFmtId="0" fontId="9" fillId="0" borderId="8" xfId="2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6" borderId="5" xfId="2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30" xfId="0" applyBorder="1">
      <alignment vertical="center"/>
    </xf>
    <xf numFmtId="0" fontId="9" fillId="6" borderId="8" xfId="0" applyFont="1" applyFill="1" applyBorder="1" applyAlignment="1">
      <alignment vertical="center" textRotation="255"/>
    </xf>
    <xf numFmtId="0" fontId="0" fillId="0" borderId="31" xfId="0" applyBorder="1">
      <alignment vertical="center"/>
    </xf>
    <xf numFmtId="0" fontId="0" fillId="0" borderId="8" xfId="0" applyBorder="1">
      <alignment vertical="center"/>
    </xf>
    <xf numFmtId="177" fontId="14" fillId="6" borderId="1" xfId="1" applyNumberFormat="1" applyFont="1" applyFill="1" applyBorder="1" applyAlignment="1" applyProtection="1">
      <alignment horizontal="center" vertical="center" textRotation="255"/>
    </xf>
    <xf numFmtId="177" fontId="14" fillId="6" borderId="9" xfId="1" applyNumberFormat="1" applyFont="1" applyFill="1" applyBorder="1" applyAlignment="1" applyProtection="1">
      <alignment horizontal="center" vertical="center" textRotation="255"/>
    </xf>
    <xf numFmtId="0" fontId="0" fillId="0" borderId="1" xfId="0" applyBorder="1" applyAlignment="1" applyProtection="1">
      <alignment vertical="center" wrapText="1"/>
      <protection locked="0"/>
    </xf>
    <xf numFmtId="0" fontId="9" fillId="0" borderId="21" xfId="2" applyFont="1" applyBorder="1" applyAlignment="1">
      <alignment horizontal="center" vertical="center"/>
    </xf>
    <xf numFmtId="0" fontId="9" fillId="6" borderId="2" xfId="2" applyFont="1" applyFill="1" applyBorder="1" applyAlignment="1">
      <alignment horizontal="center" vertical="center" textRotation="255"/>
    </xf>
    <xf numFmtId="0" fontId="0" fillId="0" borderId="4" xfId="0" applyBorder="1" applyAlignment="1">
      <alignment vertical="center" textRotation="255"/>
    </xf>
    <xf numFmtId="0" fontId="14" fillId="6" borderId="1" xfId="2" applyFont="1" applyFill="1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 textRotation="255"/>
    </xf>
    <xf numFmtId="0" fontId="9" fillId="6" borderId="31" xfId="0" applyFont="1" applyFill="1" applyBorder="1" applyAlignment="1">
      <alignment vertical="center" textRotation="255"/>
    </xf>
    <xf numFmtId="177" fontId="14" fillId="6" borderId="2" xfId="1" applyNumberFormat="1" applyFont="1" applyFill="1" applyBorder="1" applyAlignment="1" applyProtection="1">
      <alignment horizontal="center" vertical="center" textRotation="255"/>
    </xf>
    <xf numFmtId="177" fontId="14" fillId="6" borderId="4" xfId="1" applyNumberFormat="1" applyFont="1" applyFill="1" applyBorder="1" applyAlignment="1" applyProtection="1">
      <alignment horizontal="center" vertical="center" textRotation="255"/>
    </xf>
    <xf numFmtId="177" fontId="14" fillId="6" borderId="26" xfId="1" applyNumberFormat="1" applyFont="1" applyFill="1" applyBorder="1" applyAlignment="1" applyProtection="1">
      <alignment horizontal="center" vertical="center" textRotation="255"/>
    </xf>
    <xf numFmtId="0" fontId="23" fillId="0" borderId="2" xfId="0" applyFont="1" applyBorder="1" applyAlignment="1" applyProtection="1">
      <alignment vertical="center" wrapText="1"/>
      <protection locked="0"/>
    </xf>
    <xf numFmtId="0" fontId="9" fillId="4" borderId="37" xfId="2" applyFont="1" applyFill="1" applyBorder="1" applyAlignment="1">
      <alignment horizontal="center" vertical="center"/>
    </xf>
    <xf numFmtId="0" fontId="0" fillId="0" borderId="23" xfId="0" applyBorder="1">
      <alignment vertical="center"/>
    </xf>
    <xf numFmtId="0" fontId="9" fillId="4" borderId="5" xfId="2" applyFont="1" applyFill="1" applyBorder="1" applyAlignment="1">
      <alignment horizontal="center" vertical="center"/>
    </xf>
    <xf numFmtId="0" fontId="9" fillId="4" borderId="28" xfId="2" applyFont="1" applyFill="1" applyBorder="1" applyAlignment="1">
      <alignment horizontal="center" vertical="center"/>
    </xf>
    <xf numFmtId="0" fontId="6" fillId="9" borderId="0" xfId="2" applyFont="1" applyFill="1" applyAlignment="1">
      <alignment horizontal="center" vertical="center" shrinkToFit="1"/>
    </xf>
    <xf numFmtId="0" fontId="0" fillId="9" borderId="0" xfId="0" applyFill="1" applyAlignment="1">
      <alignment horizontal="center" vertical="center" shrinkToFit="1"/>
    </xf>
    <xf numFmtId="0" fontId="9" fillId="6" borderId="28" xfId="2" applyFont="1" applyFill="1" applyBorder="1" applyAlignment="1">
      <alignment horizontal="center" vertical="center"/>
    </xf>
    <xf numFmtId="0" fontId="9" fillId="4" borderId="5" xfId="2" applyFont="1" applyFill="1" applyBorder="1" applyAlignment="1">
      <alignment vertical="center"/>
    </xf>
    <xf numFmtId="0" fontId="9" fillId="4" borderId="28" xfId="2" applyFont="1" applyFill="1" applyBorder="1" applyAlignment="1">
      <alignment vertical="center"/>
    </xf>
    <xf numFmtId="0" fontId="14" fillId="6" borderId="1" xfId="2" applyFont="1" applyFill="1" applyBorder="1" applyAlignment="1">
      <alignment vertical="center" textRotation="255"/>
    </xf>
    <xf numFmtId="0" fontId="14" fillId="6" borderId="1" xfId="0" applyFont="1" applyFill="1" applyBorder="1" applyAlignment="1">
      <alignment vertical="center" textRotation="255"/>
    </xf>
    <xf numFmtId="0" fontId="14" fillId="6" borderId="9" xfId="0" applyFont="1" applyFill="1" applyBorder="1" applyAlignment="1">
      <alignment vertical="center" textRotation="255"/>
    </xf>
    <xf numFmtId="0" fontId="24" fillId="0" borderId="2" xfId="0" applyFont="1" applyBorder="1" applyAlignment="1" applyProtection="1">
      <alignment vertical="center" wrapText="1"/>
      <protection locked="0"/>
    </xf>
    <xf numFmtId="0" fontId="24" fillId="0" borderId="4" xfId="0" applyFont="1" applyBorder="1" applyAlignment="1" applyProtection="1">
      <alignment vertical="center" wrapText="1"/>
      <protection locked="0"/>
    </xf>
    <xf numFmtId="0" fontId="24" fillId="0" borderId="3" xfId="0" applyFont="1" applyBorder="1" applyAlignment="1" applyProtection="1">
      <alignment vertical="center" wrapText="1"/>
      <protection locked="0"/>
    </xf>
    <xf numFmtId="0" fontId="9" fillId="0" borderId="6" xfId="2" applyFont="1" applyBorder="1" applyAlignment="1">
      <alignment vertical="center"/>
    </xf>
    <xf numFmtId="0" fontId="9" fillId="0" borderId="29" xfId="2" applyFont="1" applyBorder="1" applyAlignment="1">
      <alignment vertical="center"/>
    </xf>
    <xf numFmtId="0" fontId="0" fillId="0" borderId="29" xfId="0" applyBorder="1">
      <alignment vertical="center"/>
    </xf>
    <xf numFmtId="0" fontId="15" fillId="0" borderId="12" xfId="0" applyFont="1" applyBorder="1">
      <alignment vertical="center"/>
    </xf>
    <xf numFmtId="0" fontId="15" fillId="0" borderId="14" xfId="0" applyFont="1" applyBorder="1">
      <alignment vertical="center"/>
    </xf>
    <xf numFmtId="0" fontId="15" fillId="0" borderId="20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13" xfId="0" applyFont="1" applyBorder="1">
      <alignment vertical="center"/>
    </xf>
    <xf numFmtId="0" fontId="15" fillId="0" borderId="36" xfId="0" applyFont="1" applyBorder="1">
      <alignment vertical="center"/>
    </xf>
    <xf numFmtId="0" fontId="15" fillId="0" borderId="16" xfId="2" applyFont="1" applyBorder="1" applyAlignment="1">
      <alignment vertical="center"/>
    </xf>
    <xf numFmtId="0" fontId="0" fillId="0" borderId="38" xfId="0" applyBorder="1">
      <alignment vertical="center"/>
    </xf>
    <xf numFmtId="0" fontId="15" fillId="0" borderId="19" xfId="2" applyFont="1" applyBorder="1" applyAlignment="1">
      <alignment vertical="center"/>
    </xf>
    <xf numFmtId="0" fontId="0" fillId="0" borderId="42" xfId="0" applyBorder="1">
      <alignment vertical="center"/>
    </xf>
    <xf numFmtId="0" fontId="15" fillId="0" borderId="5" xfId="2" applyFont="1" applyBorder="1" applyAlignment="1">
      <alignment vertical="center"/>
    </xf>
    <xf numFmtId="0" fontId="9" fillId="4" borderId="6" xfId="2" applyFont="1" applyFill="1" applyBorder="1" applyAlignment="1">
      <alignment vertical="center"/>
    </xf>
    <xf numFmtId="0" fontId="9" fillId="4" borderId="29" xfId="2" applyFont="1" applyFill="1" applyBorder="1" applyAlignment="1">
      <alignment vertical="center"/>
    </xf>
    <xf numFmtId="0" fontId="14" fillId="0" borderId="1" xfId="0" applyFont="1" applyBorder="1" applyAlignment="1">
      <alignment vertical="center" textRotation="255"/>
    </xf>
    <xf numFmtId="0" fontId="14" fillId="0" borderId="9" xfId="0" applyFont="1" applyBorder="1" applyAlignment="1">
      <alignment vertical="center" textRotation="255"/>
    </xf>
    <xf numFmtId="0" fontId="3" fillId="0" borderId="6" xfId="0" applyFont="1" applyBorder="1">
      <alignment vertical="center"/>
    </xf>
    <xf numFmtId="0" fontId="3" fillId="0" borderId="29" xfId="0" applyFont="1" applyBorder="1">
      <alignment vertical="center"/>
    </xf>
    <xf numFmtId="0" fontId="3" fillId="2" borderId="21" xfId="0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9" fillId="4" borderId="42" xfId="2" applyFont="1" applyFill="1" applyBorder="1" applyAlignment="1">
      <alignment horizontal="center" vertical="center"/>
    </xf>
    <xf numFmtId="0" fontId="9" fillId="4" borderId="8" xfId="2" applyFont="1" applyFill="1" applyBorder="1" applyAlignment="1">
      <alignment vertical="center"/>
    </xf>
    <xf numFmtId="0" fontId="9" fillId="4" borderId="0" xfId="2" applyFont="1" applyFill="1" applyAlignment="1">
      <alignment vertical="center"/>
    </xf>
    <xf numFmtId="38" fontId="14" fillId="6" borderId="1" xfId="1" applyFont="1" applyFill="1" applyBorder="1" applyAlignment="1" applyProtection="1">
      <alignment vertical="center" textRotation="255"/>
    </xf>
    <xf numFmtId="0" fontId="0" fillId="0" borderId="5" xfId="0" applyBorder="1">
      <alignment vertical="center"/>
    </xf>
    <xf numFmtId="38" fontId="9" fillId="4" borderId="5" xfId="1" applyFont="1" applyFill="1" applyBorder="1" applyAlignment="1" applyProtection="1">
      <alignment vertical="center"/>
    </xf>
    <xf numFmtId="38" fontId="9" fillId="4" borderId="28" xfId="1" applyFont="1" applyFill="1" applyBorder="1" applyAlignment="1" applyProtection="1">
      <alignment vertical="center"/>
    </xf>
    <xf numFmtId="38" fontId="9" fillId="0" borderId="6" xfId="1" applyFont="1" applyFill="1" applyBorder="1" applyAlignment="1" applyProtection="1">
      <alignment vertical="center"/>
    </xf>
    <xf numFmtId="38" fontId="9" fillId="0" borderId="29" xfId="1" applyFont="1" applyFill="1" applyBorder="1" applyAlignment="1" applyProtection="1">
      <alignment vertical="center"/>
    </xf>
    <xf numFmtId="38" fontId="9" fillId="0" borderId="11" xfId="1" applyFont="1" applyFill="1" applyBorder="1" applyAlignment="1" applyProtection="1">
      <alignment vertical="center"/>
      <protection locked="0"/>
    </xf>
    <xf numFmtId="0" fontId="0" fillId="0" borderId="41" xfId="0" applyBorder="1" applyProtection="1">
      <alignment vertical="center"/>
      <protection locked="0"/>
    </xf>
    <xf numFmtId="38" fontId="9" fillId="0" borderId="19" xfId="1" applyFont="1" applyFill="1" applyBorder="1" applyAlignment="1" applyProtection="1">
      <alignment vertical="center"/>
      <protection locked="0"/>
    </xf>
    <xf numFmtId="0" fontId="0" fillId="0" borderId="40" xfId="0" applyBorder="1" applyProtection="1">
      <alignment vertical="center"/>
      <protection locked="0"/>
    </xf>
    <xf numFmtId="38" fontId="15" fillId="4" borderId="8" xfId="1" applyFont="1" applyFill="1" applyBorder="1" applyAlignment="1" applyProtection="1">
      <alignment horizontal="left" vertical="center" shrinkToFit="1"/>
    </xf>
    <xf numFmtId="38" fontId="15" fillId="4" borderId="0" xfId="1" applyFont="1" applyFill="1" applyBorder="1" applyAlignment="1" applyProtection="1">
      <alignment horizontal="left" vertical="center" shrinkToFit="1"/>
    </xf>
    <xf numFmtId="0" fontId="15" fillId="0" borderId="0" xfId="0" applyFont="1" applyAlignment="1">
      <alignment horizontal="left" vertical="center"/>
    </xf>
  </cellXfs>
  <cellStyles count="4">
    <cellStyle name="パーセント" xfId="3" builtinId="5"/>
    <cellStyle name="桁区切り" xfId="1" builtinId="6"/>
    <cellStyle name="標準" xfId="0" builtinId="0"/>
    <cellStyle name="標準_Sheet7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3105150</xdr:colOff>
      <xdr:row>0</xdr:row>
      <xdr:rowOff>0</xdr:rowOff>
    </xdr:from>
    <xdr:to>
      <xdr:col>4</xdr:col>
      <xdr:colOff>600077</xdr:colOff>
      <xdr:row>2</xdr:row>
      <xdr:rowOff>295275</xdr:rowOff>
    </xdr:to>
    <xdr:sp macro="" textlink="">
      <xdr:nvSpPr>
        <xdr:cNvPr id="3" name="テキスト ボックス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086475" y="0"/>
          <a:ext cx="2781302" cy="466725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dist">
            <a:spcAft>
              <a:spcPts val="0"/>
            </a:spcAft>
          </a:pPr>
          <a:r>
            <a:rPr lang="en-US" altLang="ja-JP" sz="2000" kern="100">
              <a:effectLst/>
              <a:latin typeface="+mj-ea"/>
              <a:ea typeface="+mj-ea"/>
              <a:cs typeface="Arial"/>
            </a:rPr>
            <a:t>【</a:t>
          </a:r>
          <a:r>
            <a:rPr lang="ja-JP" sz="2000" kern="100">
              <a:effectLst/>
              <a:latin typeface="+mj-ea"/>
              <a:ea typeface="+mj-ea"/>
              <a:cs typeface="Arial"/>
            </a:rPr>
            <a:t>資料</a:t>
          </a:r>
          <a:r>
            <a:rPr lang="ja-JP" altLang="en-US" sz="2000" kern="100">
              <a:effectLst/>
              <a:latin typeface="+mj-ea"/>
              <a:ea typeface="+mj-ea"/>
              <a:cs typeface="Arial"/>
            </a:rPr>
            <a:t>ア</a:t>
          </a:r>
          <a:r>
            <a:rPr lang="en-US" altLang="ja-JP" sz="2000" kern="100">
              <a:effectLst/>
              <a:latin typeface="+mj-ea"/>
              <a:ea typeface="+mj-ea"/>
              <a:cs typeface="Arial"/>
            </a:rPr>
            <a:t>】</a:t>
          </a:r>
          <a:endParaRPr lang="ja-JP" sz="1050" kern="100">
            <a:effectLst/>
            <a:latin typeface="+mj-ea"/>
            <a:ea typeface="+mj-ea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1238250</xdr:colOff>
      <xdr:row>5</xdr:row>
      <xdr:rowOff>161925</xdr:rowOff>
    </xdr:from>
    <xdr:to>
      <xdr:col>2</xdr:col>
      <xdr:colOff>1866900</xdr:colOff>
      <xdr:row>6</xdr:row>
      <xdr:rowOff>200025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905000" y="1752600"/>
          <a:ext cx="628650" cy="304800"/>
        </a:xfrm>
        <a:prstGeom prst="wedgeRectCallout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1381125</xdr:colOff>
      <xdr:row>5</xdr:row>
      <xdr:rowOff>257175</xdr:rowOff>
    </xdr:from>
    <xdr:to>
      <xdr:col>2</xdr:col>
      <xdr:colOff>1685925</xdr:colOff>
      <xdr:row>6</xdr:row>
      <xdr:rowOff>180975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047875" y="1847850"/>
          <a:ext cx="304800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①</a:t>
          </a:r>
        </a:p>
      </xdr:txBody>
    </xdr:sp>
    <xdr:clientData/>
  </xdr:twoCellAnchor>
  <xdr:twoCellAnchor>
    <xdr:from>
      <xdr:col>2</xdr:col>
      <xdr:colOff>1200150</xdr:colOff>
      <xdr:row>9</xdr:row>
      <xdr:rowOff>123825</xdr:rowOff>
    </xdr:from>
    <xdr:to>
      <xdr:col>2</xdr:col>
      <xdr:colOff>1905000</xdr:colOff>
      <xdr:row>10</xdr:row>
      <xdr:rowOff>228600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866900" y="2781300"/>
          <a:ext cx="704850" cy="371475"/>
        </a:xfrm>
        <a:prstGeom prst="wedgeRectCallout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1352550</xdr:colOff>
      <xdr:row>9</xdr:row>
      <xdr:rowOff>228600</xdr:rowOff>
    </xdr:from>
    <xdr:to>
      <xdr:col>2</xdr:col>
      <xdr:colOff>1752600</xdr:colOff>
      <xdr:row>10</xdr:row>
      <xdr:rowOff>200025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019300" y="2886075"/>
          <a:ext cx="400050" cy="23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</a:t>
          </a:r>
          <a:endParaRPr kumimoji="1" lang="en-US" altLang="ja-JP" sz="1100"/>
        </a:p>
      </xdr:txBody>
    </xdr:sp>
    <xdr:clientData/>
  </xdr:twoCellAnchor>
  <xdr:twoCellAnchor>
    <xdr:from>
      <xdr:col>2</xdr:col>
      <xdr:colOff>1276350</xdr:colOff>
      <xdr:row>17</xdr:row>
      <xdr:rowOff>85725</xdr:rowOff>
    </xdr:from>
    <xdr:to>
      <xdr:col>2</xdr:col>
      <xdr:colOff>1895475</xdr:colOff>
      <xdr:row>18</xdr:row>
      <xdr:rowOff>190500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943100" y="4876800"/>
          <a:ext cx="619125" cy="371475"/>
        </a:xfrm>
        <a:prstGeom prst="wedgeRectCallout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1400175</xdr:colOff>
      <xdr:row>17</xdr:row>
      <xdr:rowOff>152400</xdr:rowOff>
    </xdr:from>
    <xdr:to>
      <xdr:col>2</xdr:col>
      <xdr:colOff>1714500</xdr:colOff>
      <xdr:row>18</xdr:row>
      <xdr:rowOff>152400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066925" y="4943475"/>
          <a:ext cx="314325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③</a:t>
          </a:r>
        </a:p>
      </xdr:txBody>
    </xdr:sp>
    <xdr:clientData/>
  </xdr:twoCellAnchor>
  <xdr:twoCellAnchor>
    <xdr:from>
      <xdr:col>2</xdr:col>
      <xdr:colOff>1133475</xdr:colOff>
      <xdr:row>16</xdr:row>
      <xdr:rowOff>257175</xdr:rowOff>
    </xdr:from>
    <xdr:to>
      <xdr:col>2</xdr:col>
      <xdr:colOff>1304925</xdr:colOff>
      <xdr:row>17</xdr:row>
      <xdr:rowOff>123825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/>
      </xdr:nvCxnSpPr>
      <xdr:spPr>
        <a:xfrm>
          <a:off x="1800225" y="4781550"/>
          <a:ext cx="171450" cy="1333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1228725</xdr:colOff>
      <xdr:row>22</xdr:row>
      <xdr:rowOff>114300</xdr:rowOff>
    </xdr:from>
    <xdr:to>
      <xdr:col>2</xdr:col>
      <xdr:colOff>1905000</xdr:colOff>
      <xdr:row>23</xdr:row>
      <xdr:rowOff>190500</xdr:rowOff>
    </xdr:to>
    <xdr:sp macro="" textlink="">
      <xdr:nvSpPr>
        <xdr:cNvPr id="15" name="四角形吹き出し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895475" y="6238875"/>
          <a:ext cx="676275" cy="381000"/>
        </a:xfrm>
        <a:prstGeom prst="wedgeRectCallout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1371600</xdr:colOff>
      <xdr:row>22</xdr:row>
      <xdr:rowOff>190500</xdr:rowOff>
    </xdr:from>
    <xdr:to>
      <xdr:col>2</xdr:col>
      <xdr:colOff>1685925</xdr:colOff>
      <xdr:row>23</xdr:row>
      <xdr:rowOff>142875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038350" y="6315075"/>
          <a:ext cx="314325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④</a:t>
          </a:r>
        </a:p>
      </xdr:txBody>
    </xdr:sp>
    <xdr:clientData/>
  </xdr:twoCellAnchor>
  <xdr:twoCellAnchor>
    <xdr:from>
      <xdr:col>2</xdr:col>
      <xdr:colOff>1333500</xdr:colOff>
      <xdr:row>31</xdr:row>
      <xdr:rowOff>47625</xdr:rowOff>
    </xdr:from>
    <xdr:to>
      <xdr:col>2</xdr:col>
      <xdr:colOff>1895475</xdr:colOff>
      <xdr:row>32</xdr:row>
      <xdr:rowOff>161925</xdr:rowOff>
    </xdr:to>
    <xdr:sp macro="" textlink="">
      <xdr:nvSpPr>
        <xdr:cNvPr id="17" name="四角形吹き出し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2000250" y="8610600"/>
          <a:ext cx="561975" cy="381000"/>
        </a:xfrm>
        <a:prstGeom prst="wedgeRectCallout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1514475</xdr:colOff>
      <xdr:row>31</xdr:row>
      <xdr:rowOff>152400</xdr:rowOff>
    </xdr:from>
    <xdr:to>
      <xdr:col>2</xdr:col>
      <xdr:colOff>1800225</xdr:colOff>
      <xdr:row>32</xdr:row>
      <xdr:rowOff>95250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81225" y="8715375"/>
          <a:ext cx="285750" cy="209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③</a:t>
          </a:r>
        </a:p>
      </xdr:txBody>
    </xdr:sp>
    <xdr:clientData/>
  </xdr:twoCellAnchor>
  <xdr:twoCellAnchor>
    <xdr:from>
      <xdr:col>11</xdr:col>
      <xdr:colOff>247651</xdr:colOff>
      <xdr:row>0</xdr:row>
      <xdr:rowOff>0</xdr:rowOff>
    </xdr:from>
    <xdr:to>
      <xdr:col>12</xdr:col>
      <xdr:colOff>3209928</xdr:colOff>
      <xdr:row>1</xdr:row>
      <xdr:rowOff>9525</xdr:rowOff>
    </xdr:to>
    <xdr:sp macro="" textlink="">
      <xdr:nvSpPr>
        <xdr:cNvPr id="19" name="テキスト ボックス 3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7791451" y="0"/>
          <a:ext cx="3238502" cy="466725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dist">
            <a:spcAft>
              <a:spcPts val="0"/>
            </a:spcAft>
          </a:pPr>
          <a:r>
            <a:rPr lang="en-US" altLang="ja-JP" sz="2800" kern="100">
              <a:effectLst/>
              <a:latin typeface="+mj-ea"/>
              <a:ea typeface="+mj-ea"/>
              <a:cs typeface="Arial"/>
            </a:rPr>
            <a:t>【</a:t>
          </a:r>
          <a:r>
            <a:rPr lang="ja-JP" sz="2800" kern="100">
              <a:effectLst/>
              <a:latin typeface="+mj-ea"/>
              <a:ea typeface="+mj-ea"/>
              <a:cs typeface="Arial"/>
            </a:rPr>
            <a:t>資料</a:t>
          </a:r>
          <a:r>
            <a:rPr lang="ja-JP" altLang="en-US" sz="2800" kern="100">
              <a:effectLst/>
              <a:latin typeface="+mj-ea"/>
              <a:ea typeface="+mj-ea"/>
              <a:cs typeface="Arial"/>
            </a:rPr>
            <a:t>イ</a:t>
          </a:r>
          <a:r>
            <a:rPr lang="en-US" altLang="ja-JP" sz="2800" kern="100">
              <a:effectLst/>
              <a:latin typeface="+mj-ea"/>
              <a:ea typeface="+mj-ea"/>
              <a:cs typeface="Arial"/>
            </a:rPr>
            <a:t>】</a:t>
          </a:r>
          <a:endParaRPr lang="ja-JP" sz="1200" kern="100">
            <a:effectLst/>
            <a:latin typeface="+mj-ea"/>
            <a:ea typeface="+mj-ea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1171574</xdr:colOff>
      <xdr:row>14</xdr:row>
      <xdr:rowOff>38100</xdr:rowOff>
    </xdr:from>
    <xdr:to>
      <xdr:col>2</xdr:col>
      <xdr:colOff>1609725</xdr:colOff>
      <xdr:row>15</xdr:row>
      <xdr:rowOff>180974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914524" y="4029075"/>
          <a:ext cx="438151" cy="371474"/>
        </a:xfrm>
        <a:prstGeom prst="wedgeRectCallout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1257300</xdr:colOff>
      <xdr:row>14</xdr:row>
      <xdr:rowOff>114301</xdr:rowOff>
    </xdr:from>
    <xdr:to>
      <xdr:col>2</xdr:col>
      <xdr:colOff>1524000</xdr:colOff>
      <xdr:row>15</xdr:row>
      <xdr:rowOff>161925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2000250" y="4105276"/>
          <a:ext cx="266700" cy="2762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⑤</a:t>
          </a:r>
        </a:p>
      </xdr:txBody>
    </xdr:sp>
    <xdr:clientData/>
  </xdr:twoCellAnchor>
  <xdr:twoCellAnchor>
    <xdr:from>
      <xdr:col>2</xdr:col>
      <xdr:colOff>1228725</xdr:colOff>
      <xdr:row>20</xdr:row>
      <xdr:rowOff>123824</xdr:rowOff>
    </xdr:from>
    <xdr:to>
      <xdr:col>2</xdr:col>
      <xdr:colOff>1628776</xdr:colOff>
      <xdr:row>21</xdr:row>
      <xdr:rowOff>219073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971675" y="5638799"/>
          <a:ext cx="400051" cy="361949"/>
        </a:xfrm>
        <a:prstGeom prst="wedgeRectCallout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1323975</xdr:colOff>
      <xdr:row>20</xdr:row>
      <xdr:rowOff>180975</xdr:rowOff>
    </xdr:from>
    <xdr:to>
      <xdr:col>2</xdr:col>
      <xdr:colOff>1562100</xdr:colOff>
      <xdr:row>21</xdr:row>
      <xdr:rowOff>142875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2066925" y="5695950"/>
          <a:ext cx="238125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⑤</a:t>
          </a:r>
        </a:p>
      </xdr:txBody>
    </xdr:sp>
    <xdr:clientData/>
  </xdr:twoCellAnchor>
  <xdr:twoCellAnchor>
    <xdr:from>
      <xdr:col>9</xdr:col>
      <xdr:colOff>238125</xdr:colOff>
      <xdr:row>0</xdr:row>
      <xdr:rowOff>0</xdr:rowOff>
    </xdr:from>
    <xdr:to>
      <xdr:col>10</xdr:col>
      <xdr:colOff>3171827</xdr:colOff>
      <xdr:row>1</xdr:row>
      <xdr:rowOff>9525</xdr:rowOff>
    </xdr:to>
    <xdr:sp macro="" textlink="">
      <xdr:nvSpPr>
        <xdr:cNvPr id="8" name="テキスト ボックス 3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7943850" y="0"/>
          <a:ext cx="3209927" cy="466725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dist">
            <a:spcAft>
              <a:spcPts val="0"/>
            </a:spcAft>
          </a:pPr>
          <a:r>
            <a:rPr lang="en-US" altLang="ja-JP" sz="2800" kern="100">
              <a:effectLst/>
              <a:latin typeface="+mj-ea"/>
              <a:ea typeface="+mj-ea"/>
              <a:cs typeface="Arial"/>
            </a:rPr>
            <a:t>【</a:t>
          </a:r>
          <a:r>
            <a:rPr lang="ja-JP" sz="2800" kern="100">
              <a:effectLst/>
              <a:latin typeface="+mj-ea"/>
              <a:ea typeface="+mj-ea"/>
              <a:cs typeface="Arial"/>
            </a:rPr>
            <a:t>資料</a:t>
          </a:r>
          <a:r>
            <a:rPr lang="ja-JP" altLang="en-US" sz="2800" kern="100">
              <a:effectLst/>
              <a:latin typeface="+mj-ea"/>
              <a:ea typeface="+mj-ea"/>
              <a:cs typeface="Arial"/>
            </a:rPr>
            <a:t>ウ</a:t>
          </a:r>
          <a:r>
            <a:rPr lang="en-US" altLang="ja-JP" sz="2800" kern="100">
              <a:effectLst/>
              <a:latin typeface="+mj-ea"/>
              <a:ea typeface="+mj-ea"/>
              <a:cs typeface="Arial"/>
            </a:rPr>
            <a:t>】</a:t>
          </a:r>
          <a:endParaRPr lang="ja-JP" sz="1200" kern="100">
            <a:effectLst/>
            <a:latin typeface="+mj-ea"/>
            <a:ea typeface="+mj-ea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46"/>
  <sheetViews>
    <sheetView topLeftCell="A78" workbookViewId="0">
      <selection activeCell="U9" sqref="U9"/>
    </sheetView>
  </sheetViews>
  <sheetFormatPr defaultColWidth="9" defaultRowHeight="13" x14ac:dyDescent="0.2"/>
  <cols>
    <col min="1" max="1" width="1" style="248" customWidth="1"/>
    <col min="2" max="2" width="38.08984375" style="248" customWidth="1"/>
    <col min="3" max="3" width="47.08984375" style="248" customWidth="1"/>
    <col min="4" max="4" width="22.26953125" style="248" customWidth="1"/>
    <col min="5" max="6" width="9" style="248"/>
    <col min="7" max="17" width="9" style="248" hidden="1" customWidth="1"/>
    <col min="18" max="18" width="9" style="248" customWidth="1"/>
    <col min="19" max="16384" width="9" style="248"/>
  </cols>
  <sheetData>
    <row r="1" spans="2:16" ht="21.75" customHeight="1" x14ac:dyDescent="0.2"/>
    <row r="3" spans="2:16" ht="32.5" x14ac:dyDescent="0.2">
      <c r="B3" s="283" t="s">
        <v>158</v>
      </c>
      <c r="C3" s="284"/>
      <c r="D3" s="284"/>
      <c r="E3" s="284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</row>
    <row r="4" spans="2:16" ht="22.5" customHeight="1" x14ac:dyDescent="0.2"/>
    <row r="5" spans="2:16" ht="34.5" customHeight="1" x14ac:dyDescent="0.2">
      <c r="B5" s="250" t="s">
        <v>113</v>
      </c>
      <c r="C5" s="295" t="s">
        <v>154</v>
      </c>
      <c r="D5" s="296"/>
      <c r="E5" s="251"/>
    </row>
    <row r="6" spans="2:16" ht="16.5" hidden="1" x14ac:dyDescent="0.2">
      <c r="B6" s="250" t="s">
        <v>117</v>
      </c>
      <c r="C6" s="252" t="s">
        <v>110</v>
      </c>
      <c r="D6" s="253"/>
      <c r="L6" s="253" t="s">
        <v>115</v>
      </c>
      <c r="M6" s="253" t="s">
        <v>116</v>
      </c>
      <c r="N6" s="253" t="s">
        <v>110</v>
      </c>
    </row>
    <row r="7" spans="2:16" ht="9.75" customHeight="1" x14ac:dyDescent="0.2"/>
    <row r="8" spans="2:16" ht="9.75" customHeight="1" x14ac:dyDescent="0.2"/>
    <row r="9" spans="2:16" ht="9.75" customHeight="1" thickBot="1" x14ac:dyDescent="0.25">
      <c r="L9" s="253" t="s">
        <v>132</v>
      </c>
      <c r="M9" s="253" t="s">
        <v>129</v>
      </c>
      <c r="N9" s="253" t="s">
        <v>121</v>
      </c>
      <c r="O9" s="253" t="s">
        <v>133</v>
      </c>
      <c r="P9" s="253" t="s">
        <v>110</v>
      </c>
    </row>
    <row r="10" spans="2:16" ht="32.25" customHeight="1" thickTop="1" thickBot="1" x14ac:dyDescent="0.25">
      <c r="B10" s="254" t="s">
        <v>134</v>
      </c>
      <c r="C10" s="261" t="s">
        <v>135</v>
      </c>
      <c r="D10" s="272" t="s">
        <v>159</v>
      </c>
      <c r="E10" s="273"/>
    </row>
    <row r="11" spans="2:16" ht="32.25" customHeight="1" thickTop="1" x14ac:dyDescent="0.2">
      <c r="B11" s="253"/>
      <c r="C11" s="287" t="s">
        <v>136</v>
      </c>
      <c r="D11" s="288"/>
      <c r="E11" s="271"/>
    </row>
    <row r="12" spans="2:16" ht="32.25" customHeight="1" x14ac:dyDescent="0.2">
      <c r="B12" s="253"/>
      <c r="C12" s="289"/>
      <c r="D12" s="290"/>
      <c r="E12" s="256"/>
    </row>
    <row r="13" spans="2:16" ht="24" customHeight="1" x14ac:dyDescent="0.2"/>
    <row r="14" spans="2:16" ht="28.5" thickBot="1" x14ac:dyDescent="0.25">
      <c r="B14" s="257" t="s">
        <v>155</v>
      </c>
      <c r="C14" s="258"/>
      <c r="D14" s="258"/>
      <c r="E14" s="258"/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</row>
    <row r="15" spans="2:16" ht="33" customHeight="1" thickTop="1" thickBot="1" x14ac:dyDescent="0.25">
      <c r="B15" s="254" t="s">
        <v>137</v>
      </c>
      <c r="C15" s="259" t="str">
        <f>IF(D15="　","　",IF(D15&gt;0,"資産超過",IF(D15&lt;0,"債務超過","未入力")))</f>
        <v>債務超過</v>
      </c>
      <c r="D15" s="274">
        <f>+イBS修正シート!I74</f>
        <v>-26000</v>
      </c>
      <c r="E15" s="273" t="s">
        <v>114</v>
      </c>
    </row>
    <row r="16" spans="2:16" ht="13.5" thickTop="1" x14ac:dyDescent="0.2">
      <c r="C16" s="287" t="s">
        <v>136</v>
      </c>
      <c r="D16" s="288"/>
      <c r="E16" s="291"/>
    </row>
    <row r="17" spans="2:14" x14ac:dyDescent="0.2">
      <c r="C17" s="292"/>
      <c r="D17" s="288"/>
      <c r="E17" s="291"/>
    </row>
    <row r="18" spans="2:14" x14ac:dyDescent="0.2">
      <c r="C18" s="292"/>
      <c r="D18" s="288"/>
      <c r="E18" s="291"/>
    </row>
    <row r="19" spans="2:14" x14ac:dyDescent="0.2">
      <c r="C19" s="292"/>
      <c r="D19" s="288"/>
      <c r="E19" s="291"/>
    </row>
    <row r="20" spans="2:14" x14ac:dyDescent="0.2">
      <c r="C20" s="289"/>
      <c r="D20" s="290"/>
      <c r="E20" s="293"/>
    </row>
    <row r="21" spans="2:14" ht="24" customHeight="1" x14ac:dyDescent="0.2"/>
    <row r="22" spans="2:14" ht="26" thickBot="1" x14ac:dyDescent="0.25">
      <c r="B22" s="257" t="s">
        <v>156</v>
      </c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</row>
    <row r="23" spans="2:14" ht="34.5" customHeight="1" thickTop="1" thickBot="1" x14ac:dyDescent="0.25">
      <c r="B23" s="254" t="s">
        <v>138</v>
      </c>
      <c r="C23" s="260" t="s">
        <v>152</v>
      </c>
      <c r="D23" s="275">
        <f>+イBS修正シート!I61+イBS修正シート!I62</f>
        <v>770000</v>
      </c>
      <c r="E23" s="273" t="s">
        <v>114</v>
      </c>
      <c r="L23" s="253" t="s">
        <v>152</v>
      </c>
      <c r="M23" s="253" t="s">
        <v>153</v>
      </c>
      <c r="N23" s="253" t="s">
        <v>111</v>
      </c>
    </row>
    <row r="24" spans="2:14" ht="13.5" thickTop="1" x14ac:dyDescent="0.2">
      <c r="C24" s="294" t="s">
        <v>139</v>
      </c>
      <c r="D24" s="288"/>
      <c r="E24" s="291"/>
    </row>
    <row r="25" spans="2:14" x14ac:dyDescent="0.2">
      <c r="C25" s="292"/>
      <c r="D25" s="288"/>
      <c r="E25" s="291"/>
    </row>
    <row r="26" spans="2:14" x14ac:dyDescent="0.2">
      <c r="C26" s="292"/>
      <c r="D26" s="288"/>
      <c r="E26" s="291"/>
    </row>
    <row r="27" spans="2:14" x14ac:dyDescent="0.2">
      <c r="C27" s="292"/>
      <c r="D27" s="288"/>
      <c r="E27" s="291"/>
    </row>
    <row r="28" spans="2:14" x14ac:dyDescent="0.2">
      <c r="C28" s="289"/>
      <c r="D28" s="290"/>
      <c r="E28" s="293"/>
    </row>
    <row r="29" spans="2:14" ht="24" customHeight="1" x14ac:dyDescent="0.2">
      <c r="L29" s="253"/>
    </row>
    <row r="30" spans="2:14" ht="33.75" customHeight="1" x14ac:dyDescent="0.2">
      <c r="B30" s="261" t="s">
        <v>142</v>
      </c>
      <c r="C30" s="262" t="s">
        <v>143</v>
      </c>
      <c r="D30" s="263">
        <f>+ウPL修正シート!H36</f>
        <v>-2800</v>
      </c>
      <c r="E30" s="255" t="s">
        <v>114</v>
      </c>
    </row>
    <row r="31" spans="2:14" ht="33.75" customHeight="1" x14ac:dyDescent="0.2">
      <c r="B31" s="250" t="s">
        <v>109</v>
      </c>
      <c r="C31" s="264" t="s">
        <v>140</v>
      </c>
      <c r="D31" s="265">
        <f>+ウPL修正シート!H17+ウPL修正シート!H23</f>
        <v>20000</v>
      </c>
      <c r="E31" s="251" t="s">
        <v>114</v>
      </c>
    </row>
    <row r="32" spans="2:14" ht="33.75" customHeight="1" thickBot="1" x14ac:dyDescent="0.25">
      <c r="B32" s="250" t="s">
        <v>150</v>
      </c>
      <c r="C32" s="266" t="s">
        <v>151</v>
      </c>
      <c r="D32" s="267">
        <v>0</v>
      </c>
      <c r="E32" s="255" t="s">
        <v>114</v>
      </c>
    </row>
    <row r="33" spans="2:5" ht="33.75" customHeight="1" thickTop="1" thickBot="1" x14ac:dyDescent="0.25">
      <c r="B33" s="250" t="s">
        <v>141</v>
      </c>
      <c r="C33" s="266" t="s">
        <v>130</v>
      </c>
      <c r="D33" s="275">
        <f>+D30+D31+D32</f>
        <v>17200</v>
      </c>
      <c r="E33" s="273" t="s">
        <v>114</v>
      </c>
    </row>
    <row r="34" spans="2:5" ht="24" customHeight="1" thickTop="1" thickBot="1" x14ac:dyDescent="0.25">
      <c r="D34" s="268"/>
    </row>
    <row r="35" spans="2:5" ht="33.75" customHeight="1" thickTop="1" thickBot="1" x14ac:dyDescent="0.25">
      <c r="B35" s="254" t="s">
        <v>118</v>
      </c>
      <c r="D35" s="276">
        <f>+D23/D33</f>
        <v>44.767441860465119</v>
      </c>
      <c r="E35" s="273" t="s">
        <v>112</v>
      </c>
    </row>
    <row r="36" spans="2:5" ht="24" thickTop="1" x14ac:dyDescent="0.2">
      <c r="D36" s="268"/>
    </row>
    <row r="37" spans="2:5" ht="25.5" x14ac:dyDescent="0.2">
      <c r="B37" s="257" t="s">
        <v>157</v>
      </c>
      <c r="C37" s="268"/>
      <c r="D37" s="268"/>
      <c r="E37" s="268"/>
    </row>
    <row r="38" spans="2:5" ht="23.5" x14ac:dyDescent="0.2">
      <c r="C38" s="250" t="s">
        <v>144</v>
      </c>
      <c r="D38" s="269">
        <v>280000</v>
      </c>
      <c r="E38" s="251" t="s">
        <v>114</v>
      </c>
    </row>
    <row r="39" spans="2:5" ht="23.5" x14ac:dyDescent="0.2">
      <c r="C39" s="250" t="s">
        <v>119</v>
      </c>
      <c r="D39" s="269">
        <v>30000</v>
      </c>
      <c r="E39" s="251" t="s">
        <v>114</v>
      </c>
    </row>
    <row r="40" spans="2:5" ht="23.5" x14ac:dyDescent="0.2">
      <c r="D40" s="270"/>
    </row>
    <row r="41" spans="2:5" ht="23.5" x14ac:dyDescent="0.2">
      <c r="C41" s="250" t="s">
        <v>145</v>
      </c>
      <c r="D41" s="269">
        <f>+ウPL修正シート!H5</f>
        <v>240000</v>
      </c>
      <c r="E41" s="251" t="s">
        <v>114</v>
      </c>
    </row>
    <row r="42" spans="2:5" ht="23.5" x14ac:dyDescent="0.2">
      <c r="C42" s="250" t="s">
        <v>120</v>
      </c>
      <c r="D42" s="269">
        <f>+ウPL修正シート!H36+ウPL修正シート!H17+ウPL修正シート!H23</f>
        <v>17200</v>
      </c>
      <c r="E42" s="251" t="s">
        <v>114</v>
      </c>
    </row>
    <row r="43" spans="2:5" ht="24" thickBot="1" x14ac:dyDescent="0.25">
      <c r="D43" s="268"/>
    </row>
    <row r="44" spans="2:5" ht="24.5" thickTop="1" thickBot="1" x14ac:dyDescent="0.25">
      <c r="C44" s="277" t="s">
        <v>146</v>
      </c>
      <c r="D44" s="297">
        <f>+D41/D38</f>
        <v>0.8571428571428571</v>
      </c>
      <c r="E44" s="298"/>
    </row>
    <row r="45" spans="2:5" ht="24" thickBot="1" x14ac:dyDescent="0.25">
      <c r="C45" s="278" t="s">
        <v>147</v>
      </c>
      <c r="D45" s="285">
        <f>+D42/D39</f>
        <v>0.57333333333333336</v>
      </c>
      <c r="E45" s="286"/>
    </row>
    <row r="46" spans="2:5" ht="13.5" thickTop="1" x14ac:dyDescent="0.2"/>
  </sheetData>
  <mergeCells count="7">
    <mergeCell ref="B3:E3"/>
    <mergeCell ref="D45:E45"/>
    <mergeCell ref="C11:D12"/>
    <mergeCell ref="C16:E20"/>
    <mergeCell ref="C24:E28"/>
    <mergeCell ref="C5:D5"/>
    <mergeCell ref="D44:E44"/>
  </mergeCells>
  <phoneticPr fontId="1"/>
  <dataValidations count="1">
    <dataValidation type="list" allowBlank="1" showInputMessage="1" showErrorMessage="1" sqref="C23" xr:uid="{00000000-0002-0000-0000-000000000000}">
      <formula1>$L$23:$O$23</formula1>
    </dataValidation>
  </dataValidation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8"/>
  <sheetViews>
    <sheetView workbookViewId="0">
      <selection activeCell="M61" sqref="M61:M67"/>
    </sheetView>
  </sheetViews>
  <sheetFormatPr defaultRowHeight="16.5" x14ac:dyDescent="0.2"/>
  <cols>
    <col min="1" max="1" width="4.6328125" style="3" customWidth="1"/>
    <col min="2" max="2" width="4.08984375" style="3" customWidth="1"/>
    <col min="3" max="3" width="25.6328125" style="3" customWidth="1"/>
    <col min="4" max="4" width="14.08984375" style="89" customWidth="1"/>
    <col min="5" max="5" width="7.6328125" style="3" customWidth="1"/>
    <col min="6" max="6" width="14.08984375" style="89" customWidth="1"/>
    <col min="7" max="7" width="7" style="3" bestFit="1" customWidth="1"/>
    <col min="8" max="8" width="10" style="90" hidden="1" customWidth="1"/>
    <col min="9" max="9" width="14.08984375" style="89" customWidth="1"/>
    <col min="10" max="10" width="7.6328125" style="3" customWidth="1"/>
    <col min="11" max="11" width="10" style="90" hidden="1" customWidth="1"/>
    <col min="12" max="12" width="3.6328125" style="3" customWidth="1"/>
    <col min="13" max="13" width="42.6328125" style="3" customWidth="1"/>
    <col min="14" max="17" width="14.08984375" style="3" customWidth="1"/>
    <col min="18" max="256" width="9" style="3"/>
    <col min="257" max="257" width="4.6328125" style="3" customWidth="1"/>
    <col min="258" max="258" width="4.08984375" style="3" customWidth="1"/>
    <col min="259" max="259" width="25.6328125" style="3" customWidth="1"/>
    <col min="260" max="260" width="14.08984375" style="3" customWidth="1"/>
    <col min="261" max="261" width="7.6328125" style="3" customWidth="1"/>
    <col min="262" max="262" width="14.08984375" style="3" customWidth="1"/>
    <col min="263" max="263" width="7" style="3" bestFit="1" customWidth="1"/>
    <col min="264" max="264" width="0" style="3" hidden="1" customWidth="1"/>
    <col min="265" max="265" width="14.08984375" style="3" customWidth="1"/>
    <col min="266" max="266" width="7.6328125" style="3" customWidth="1"/>
    <col min="267" max="267" width="0" style="3" hidden="1" customWidth="1"/>
    <col min="268" max="268" width="3.6328125" style="3" customWidth="1"/>
    <col min="269" max="269" width="42.6328125" style="3" customWidth="1"/>
    <col min="270" max="273" width="14.08984375" style="3" customWidth="1"/>
    <col min="274" max="512" width="9" style="3"/>
    <col min="513" max="513" width="4.6328125" style="3" customWidth="1"/>
    <col min="514" max="514" width="4.08984375" style="3" customWidth="1"/>
    <col min="515" max="515" width="25.6328125" style="3" customWidth="1"/>
    <col min="516" max="516" width="14.08984375" style="3" customWidth="1"/>
    <col min="517" max="517" width="7.6328125" style="3" customWidth="1"/>
    <col min="518" max="518" width="14.08984375" style="3" customWidth="1"/>
    <col min="519" max="519" width="7" style="3" bestFit="1" customWidth="1"/>
    <col min="520" max="520" width="0" style="3" hidden="1" customWidth="1"/>
    <col min="521" max="521" width="14.08984375" style="3" customWidth="1"/>
    <col min="522" max="522" width="7.6328125" style="3" customWidth="1"/>
    <col min="523" max="523" width="0" style="3" hidden="1" customWidth="1"/>
    <col min="524" max="524" width="3.6328125" style="3" customWidth="1"/>
    <col min="525" max="525" width="42.6328125" style="3" customWidth="1"/>
    <col min="526" max="529" width="14.08984375" style="3" customWidth="1"/>
    <col min="530" max="768" width="9" style="3"/>
    <col min="769" max="769" width="4.6328125" style="3" customWidth="1"/>
    <col min="770" max="770" width="4.08984375" style="3" customWidth="1"/>
    <col min="771" max="771" width="25.6328125" style="3" customWidth="1"/>
    <col min="772" max="772" width="14.08984375" style="3" customWidth="1"/>
    <col min="773" max="773" width="7.6328125" style="3" customWidth="1"/>
    <col min="774" max="774" width="14.08984375" style="3" customWidth="1"/>
    <col min="775" max="775" width="7" style="3" bestFit="1" customWidth="1"/>
    <col min="776" max="776" width="0" style="3" hidden="1" customWidth="1"/>
    <col min="777" max="777" width="14.08984375" style="3" customWidth="1"/>
    <col min="778" max="778" width="7.6328125" style="3" customWidth="1"/>
    <col min="779" max="779" width="0" style="3" hidden="1" customWidth="1"/>
    <col min="780" max="780" width="3.6328125" style="3" customWidth="1"/>
    <col min="781" max="781" width="42.6328125" style="3" customWidth="1"/>
    <col min="782" max="785" width="14.08984375" style="3" customWidth="1"/>
    <col min="786" max="1024" width="9" style="3"/>
    <col min="1025" max="1025" width="4.6328125" style="3" customWidth="1"/>
    <col min="1026" max="1026" width="4.08984375" style="3" customWidth="1"/>
    <col min="1027" max="1027" width="25.6328125" style="3" customWidth="1"/>
    <col min="1028" max="1028" width="14.08984375" style="3" customWidth="1"/>
    <col min="1029" max="1029" width="7.6328125" style="3" customWidth="1"/>
    <col min="1030" max="1030" width="14.08984375" style="3" customWidth="1"/>
    <col min="1031" max="1031" width="7" style="3" bestFit="1" customWidth="1"/>
    <col min="1032" max="1032" width="0" style="3" hidden="1" customWidth="1"/>
    <col min="1033" max="1033" width="14.08984375" style="3" customWidth="1"/>
    <col min="1034" max="1034" width="7.6328125" style="3" customWidth="1"/>
    <col min="1035" max="1035" width="0" style="3" hidden="1" customWidth="1"/>
    <col min="1036" max="1036" width="3.6328125" style="3" customWidth="1"/>
    <col min="1037" max="1037" width="42.6328125" style="3" customWidth="1"/>
    <col min="1038" max="1041" width="14.08984375" style="3" customWidth="1"/>
    <col min="1042" max="1280" width="9" style="3"/>
    <col min="1281" max="1281" width="4.6328125" style="3" customWidth="1"/>
    <col min="1282" max="1282" width="4.08984375" style="3" customWidth="1"/>
    <col min="1283" max="1283" width="25.6328125" style="3" customWidth="1"/>
    <col min="1284" max="1284" width="14.08984375" style="3" customWidth="1"/>
    <col min="1285" max="1285" width="7.6328125" style="3" customWidth="1"/>
    <col min="1286" max="1286" width="14.08984375" style="3" customWidth="1"/>
    <col min="1287" max="1287" width="7" style="3" bestFit="1" customWidth="1"/>
    <col min="1288" max="1288" width="0" style="3" hidden="1" customWidth="1"/>
    <col min="1289" max="1289" width="14.08984375" style="3" customWidth="1"/>
    <col min="1290" max="1290" width="7.6328125" style="3" customWidth="1"/>
    <col min="1291" max="1291" width="0" style="3" hidden="1" customWidth="1"/>
    <col min="1292" max="1292" width="3.6328125" style="3" customWidth="1"/>
    <col min="1293" max="1293" width="42.6328125" style="3" customWidth="1"/>
    <col min="1294" max="1297" width="14.08984375" style="3" customWidth="1"/>
    <col min="1298" max="1536" width="9" style="3"/>
    <col min="1537" max="1537" width="4.6328125" style="3" customWidth="1"/>
    <col min="1538" max="1538" width="4.08984375" style="3" customWidth="1"/>
    <col min="1539" max="1539" width="25.6328125" style="3" customWidth="1"/>
    <col min="1540" max="1540" width="14.08984375" style="3" customWidth="1"/>
    <col min="1541" max="1541" width="7.6328125" style="3" customWidth="1"/>
    <col min="1542" max="1542" width="14.08984375" style="3" customWidth="1"/>
    <col min="1543" max="1543" width="7" style="3" bestFit="1" customWidth="1"/>
    <col min="1544" max="1544" width="0" style="3" hidden="1" customWidth="1"/>
    <col min="1545" max="1545" width="14.08984375" style="3" customWidth="1"/>
    <col min="1546" max="1546" width="7.6328125" style="3" customWidth="1"/>
    <col min="1547" max="1547" width="0" style="3" hidden="1" customWidth="1"/>
    <col min="1548" max="1548" width="3.6328125" style="3" customWidth="1"/>
    <col min="1549" max="1549" width="42.6328125" style="3" customWidth="1"/>
    <col min="1550" max="1553" width="14.08984375" style="3" customWidth="1"/>
    <col min="1554" max="1792" width="9" style="3"/>
    <col min="1793" max="1793" width="4.6328125" style="3" customWidth="1"/>
    <col min="1794" max="1794" width="4.08984375" style="3" customWidth="1"/>
    <col min="1795" max="1795" width="25.6328125" style="3" customWidth="1"/>
    <col min="1796" max="1796" width="14.08984375" style="3" customWidth="1"/>
    <col min="1797" max="1797" width="7.6328125" style="3" customWidth="1"/>
    <col min="1798" max="1798" width="14.08984375" style="3" customWidth="1"/>
    <col min="1799" max="1799" width="7" style="3" bestFit="1" customWidth="1"/>
    <col min="1800" max="1800" width="0" style="3" hidden="1" customWidth="1"/>
    <col min="1801" max="1801" width="14.08984375" style="3" customWidth="1"/>
    <col min="1802" max="1802" width="7.6328125" style="3" customWidth="1"/>
    <col min="1803" max="1803" width="0" style="3" hidden="1" customWidth="1"/>
    <col min="1804" max="1804" width="3.6328125" style="3" customWidth="1"/>
    <col min="1805" max="1805" width="42.6328125" style="3" customWidth="1"/>
    <col min="1806" max="1809" width="14.08984375" style="3" customWidth="1"/>
    <col min="1810" max="2048" width="9" style="3"/>
    <col min="2049" max="2049" width="4.6328125" style="3" customWidth="1"/>
    <col min="2050" max="2050" width="4.08984375" style="3" customWidth="1"/>
    <col min="2051" max="2051" width="25.6328125" style="3" customWidth="1"/>
    <col min="2052" max="2052" width="14.08984375" style="3" customWidth="1"/>
    <col min="2053" max="2053" width="7.6328125" style="3" customWidth="1"/>
    <col min="2054" max="2054" width="14.08984375" style="3" customWidth="1"/>
    <col min="2055" max="2055" width="7" style="3" bestFit="1" customWidth="1"/>
    <col min="2056" max="2056" width="0" style="3" hidden="1" customWidth="1"/>
    <col min="2057" max="2057" width="14.08984375" style="3" customWidth="1"/>
    <col min="2058" max="2058" width="7.6328125" style="3" customWidth="1"/>
    <col min="2059" max="2059" width="0" style="3" hidden="1" customWidth="1"/>
    <col min="2060" max="2060" width="3.6328125" style="3" customWidth="1"/>
    <col min="2061" max="2061" width="42.6328125" style="3" customWidth="1"/>
    <col min="2062" max="2065" width="14.08984375" style="3" customWidth="1"/>
    <col min="2066" max="2304" width="9" style="3"/>
    <col min="2305" max="2305" width="4.6328125" style="3" customWidth="1"/>
    <col min="2306" max="2306" width="4.08984375" style="3" customWidth="1"/>
    <col min="2307" max="2307" width="25.6328125" style="3" customWidth="1"/>
    <col min="2308" max="2308" width="14.08984375" style="3" customWidth="1"/>
    <col min="2309" max="2309" width="7.6328125" style="3" customWidth="1"/>
    <col min="2310" max="2310" width="14.08984375" style="3" customWidth="1"/>
    <col min="2311" max="2311" width="7" style="3" bestFit="1" customWidth="1"/>
    <col min="2312" max="2312" width="0" style="3" hidden="1" customWidth="1"/>
    <col min="2313" max="2313" width="14.08984375" style="3" customWidth="1"/>
    <col min="2314" max="2314" width="7.6328125" style="3" customWidth="1"/>
    <col min="2315" max="2315" width="0" style="3" hidden="1" customWidth="1"/>
    <col min="2316" max="2316" width="3.6328125" style="3" customWidth="1"/>
    <col min="2317" max="2317" width="42.6328125" style="3" customWidth="1"/>
    <col min="2318" max="2321" width="14.08984375" style="3" customWidth="1"/>
    <col min="2322" max="2560" width="9" style="3"/>
    <col min="2561" max="2561" width="4.6328125" style="3" customWidth="1"/>
    <col min="2562" max="2562" width="4.08984375" style="3" customWidth="1"/>
    <col min="2563" max="2563" width="25.6328125" style="3" customWidth="1"/>
    <col min="2564" max="2564" width="14.08984375" style="3" customWidth="1"/>
    <col min="2565" max="2565" width="7.6328125" style="3" customWidth="1"/>
    <col min="2566" max="2566" width="14.08984375" style="3" customWidth="1"/>
    <col min="2567" max="2567" width="7" style="3" bestFit="1" customWidth="1"/>
    <col min="2568" max="2568" width="0" style="3" hidden="1" customWidth="1"/>
    <col min="2569" max="2569" width="14.08984375" style="3" customWidth="1"/>
    <col min="2570" max="2570" width="7.6328125" style="3" customWidth="1"/>
    <col min="2571" max="2571" width="0" style="3" hidden="1" customWidth="1"/>
    <col min="2572" max="2572" width="3.6328125" style="3" customWidth="1"/>
    <col min="2573" max="2573" width="42.6328125" style="3" customWidth="1"/>
    <col min="2574" max="2577" width="14.08984375" style="3" customWidth="1"/>
    <col min="2578" max="2816" width="9" style="3"/>
    <col min="2817" max="2817" width="4.6328125" style="3" customWidth="1"/>
    <col min="2818" max="2818" width="4.08984375" style="3" customWidth="1"/>
    <col min="2819" max="2819" width="25.6328125" style="3" customWidth="1"/>
    <col min="2820" max="2820" width="14.08984375" style="3" customWidth="1"/>
    <col min="2821" max="2821" width="7.6328125" style="3" customWidth="1"/>
    <col min="2822" max="2822" width="14.08984375" style="3" customWidth="1"/>
    <col min="2823" max="2823" width="7" style="3" bestFit="1" customWidth="1"/>
    <col min="2824" max="2824" width="0" style="3" hidden="1" customWidth="1"/>
    <col min="2825" max="2825" width="14.08984375" style="3" customWidth="1"/>
    <col min="2826" max="2826" width="7.6328125" style="3" customWidth="1"/>
    <col min="2827" max="2827" width="0" style="3" hidden="1" customWidth="1"/>
    <col min="2828" max="2828" width="3.6328125" style="3" customWidth="1"/>
    <col min="2829" max="2829" width="42.6328125" style="3" customWidth="1"/>
    <col min="2830" max="2833" width="14.08984375" style="3" customWidth="1"/>
    <col min="2834" max="3072" width="9" style="3"/>
    <col min="3073" max="3073" width="4.6328125" style="3" customWidth="1"/>
    <col min="3074" max="3074" width="4.08984375" style="3" customWidth="1"/>
    <col min="3075" max="3075" width="25.6328125" style="3" customWidth="1"/>
    <col min="3076" max="3076" width="14.08984375" style="3" customWidth="1"/>
    <col min="3077" max="3077" width="7.6328125" style="3" customWidth="1"/>
    <col min="3078" max="3078" width="14.08984375" style="3" customWidth="1"/>
    <col min="3079" max="3079" width="7" style="3" bestFit="1" customWidth="1"/>
    <col min="3080" max="3080" width="0" style="3" hidden="1" customWidth="1"/>
    <col min="3081" max="3081" width="14.08984375" style="3" customWidth="1"/>
    <col min="3082" max="3082" width="7.6328125" style="3" customWidth="1"/>
    <col min="3083" max="3083" width="0" style="3" hidden="1" customWidth="1"/>
    <col min="3084" max="3084" width="3.6328125" style="3" customWidth="1"/>
    <col min="3085" max="3085" width="42.6328125" style="3" customWidth="1"/>
    <col min="3086" max="3089" width="14.08984375" style="3" customWidth="1"/>
    <col min="3090" max="3328" width="9" style="3"/>
    <col min="3329" max="3329" width="4.6328125" style="3" customWidth="1"/>
    <col min="3330" max="3330" width="4.08984375" style="3" customWidth="1"/>
    <col min="3331" max="3331" width="25.6328125" style="3" customWidth="1"/>
    <col min="3332" max="3332" width="14.08984375" style="3" customWidth="1"/>
    <col min="3333" max="3333" width="7.6328125" style="3" customWidth="1"/>
    <col min="3334" max="3334" width="14.08984375" style="3" customWidth="1"/>
    <col min="3335" max="3335" width="7" style="3" bestFit="1" customWidth="1"/>
    <col min="3336" max="3336" width="0" style="3" hidden="1" customWidth="1"/>
    <col min="3337" max="3337" width="14.08984375" style="3" customWidth="1"/>
    <col min="3338" max="3338" width="7.6328125" style="3" customWidth="1"/>
    <col min="3339" max="3339" width="0" style="3" hidden="1" customWidth="1"/>
    <col min="3340" max="3340" width="3.6328125" style="3" customWidth="1"/>
    <col min="3341" max="3341" width="42.6328125" style="3" customWidth="1"/>
    <col min="3342" max="3345" width="14.08984375" style="3" customWidth="1"/>
    <col min="3346" max="3584" width="9" style="3"/>
    <col min="3585" max="3585" width="4.6328125" style="3" customWidth="1"/>
    <col min="3586" max="3586" width="4.08984375" style="3" customWidth="1"/>
    <col min="3587" max="3587" width="25.6328125" style="3" customWidth="1"/>
    <col min="3588" max="3588" width="14.08984375" style="3" customWidth="1"/>
    <col min="3589" max="3589" width="7.6328125" style="3" customWidth="1"/>
    <col min="3590" max="3590" width="14.08984375" style="3" customWidth="1"/>
    <col min="3591" max="3591" width="7" style="3" bestFit="1" customWidth="1"/>
    <col min="3592" max="3592" width="0" style="3" hidden="1" customWidth="1"/>
    <col min="3593" max="3593" width="14.08984375" style="3" customWidth="1"/>
    <col min="3594" max="3594" width="7.6328125" style="3" customWidth="1"/>
    <col min="3595" max="3595" width="0" style="3" hidden="1" customWidth="1"/>
    <col min="3596" max="3596" width="3.6328125" style="3" customWidth="1"/>
    <col min="3597" max="3597" width="42.6328125" style="3" customWidth="1"/>
    <col min="3598" max="3601" width="14.08984375" style="3" customWidth="1"/>
    <col min="3602" max="3840" width="9" style="3"/>
    <col min="3841" max="3841" width="4.6328125" style="3" customWidth="1"/>
    <col min="3842" max="3842" width="4.08984375" style="3" customWidth="1"/>
    <col min="3843" max="3843" width="25.6328125" style="3" customWidth="1"/>
    <col min="3844" max="3844" width="14.08984375" style="3" customWidth="1"/>
    <col min="3845" max="3845" width="7.6328125" style="3" customWidth="1"/>
    <col min="3846" max="3846" width="14.08984375" style="3" customWidth="1"/>
    <col min="3847" max="3847" width="7" style="3" bestFit="1" customWidth="1"/>
    <col min="3848" max="3848" width="0" style="3" hidden="1" customWidth="1"/>
    <col min="3849" max="3849" width="14.08984375" style="3" customWidth="1"/>
    <col min="3850" max="3850" width="7.6328125" style="3" customWidth="1"/>
    <col min="3851" max="3851" width="0" style="3" hidden="1" customWidth="1"/>
    <col min="3852" max="3852" width="3.6328125" style="3" customWidth="1"/>
    <col min="3853" max="3853" width="42.6328125" style="3" customWidth="1"/>
    <col min="3854" max="3857" width="14.08984375" style="3" customWidth="1"/>
    <col min="3858" max="4096" width="9" style="3"/>
    <col min="4097" max="4097" width="4.6328125" style="3" customWidth="1"/>
    <col min="4098" max="4098" width="4.08984375" style="3" customWidth="1"/>
    <col min="4099" max="4099" width="25.6328125" style="3" customWidth="1"/>
    <col min="4100" max="4100" width="14.08984375" style="3" customWidth="1"/>
    <col min="4101" max="4101" width="7.6328125" style="3" customWidth="1"/>
    <col min="4102" max="4102" width="14.08984375" style="3" customWidth="1"/>
    <col min="4103" max="4103" width="7" style="3" bestFit="1" customWidth="1"/>
    <col min="4104" max="4104" width="0" style="3" hidden="1" customWidth="1"/>
    <col min="4105" max="4105" width="14.08984375" style="3" customWidth="1"/>
    <col min="4106" max="4106" width="7.6328125" style="3" customWidth="1"/>
    <col min="4107" max="4107" width="0" style="3" hidden="1" customWidth="1"/>
    <col min="4108" max="4108" width="3.6328125" style="3" customWidth="1"/>
    <col min="4109" max="4109" width="42.6328125" style="3" customWidth="1"/>
    <col min="4110" max="4113" width="14.08984375" style="3" customWidth="1"/>
    <col min="4114" max="4352" width="9" style="3"/>
    <col min="4353" max="4353" width="4.6328125" style="3" customWidth="1"/>
    <col min="4354" max="4354" width="4.08984375" style="3" customWidth="1"/>
    <col min="4355" max="4355" width="25.6328125" style="3" customWidth="1"/>
    <col min="4356" max="4356" width="14.08984375" style="3" customWidth="1"/>
    <col min="4357" max="4357" width="7.6328125" style="3" customWidth="1"/>
    <col min="4358" max="4358" width="14.08984375" style="3" customWidth="1"/>
    <col min="4359" max="4359" width="7" style="3" bestFit="1" customWidth="1"/>
    <col min="4360" max="4360" width="0" style="3" hidden="1" customWidth="1"/>
    <col min="4361" max="4361" width="14.08984375" style="3" customWidth="1"/>
    <col min="4362" max="4362" width="7.6328125" style="3" customWidth="1"/>
    <col min="4363" max="4363" width="0" style="3" hidden="1" customWidth="1"/>
    <col min="4364" max="4364" width="3.6328125" style="3" customWidth="1"/>
    <col min="4365" max="4365" width="42.6328125" style="3" customWidth="1"/>
    <col min="4366" max="4369" width="14.08984375" style="3" customWidth="1"/>
    <col min="4370" max="4608" width="9" style="3"/>
    <col min="4609" max="4609" width="4.6328125" style="3" customWidth="1"/>
    <col min="4610" max="4610" width="4.08984375" style="3" customWidth="1"/>
    <col min="4611" max="4611" width="25.6328125" style="3" customWidth="1"/>
    <col min="4612" max="4612" width="14.08984375" style="3" customWidth="1"/>
    <col min="4613" max="4613" width="7.6328125" style="3" customWidth="1"/>
    <col min="4614" max="4614" width="14.08984375" style="3" customWidth="1"/>
    <col min="4615" max="4615" width="7" style="3" bestFit="1" customWidth="1"/>
    <col min="4616" max="4616" width="0" style="3" hidden="1" customWidth="1"/>
    <col min="4617" max="4617" width="14.08984375" style="3" customWidth="1"/>
    <col min="4618" max="4618" width="7.6328125" style="3" customWidth="1"/>
    <col min="4619" max="4619" width="0" style="3" hidden="1" customWidth="1"/>
    <col min="4620" max="4620" width="3.6328125" style="3" customWidth="1"/>
    <col min="4621" max="4621" width="42.6328125" style="3" customWidth="1"/>
    <col min="4622" max="4625" width="14.08984375" style="3" customWidth="1"/>
    <col min="4626" max="4864" width="9" style="3"/>
    <col min="4865" max="4865" width="4.6328125" style="3" customWidth="1"/>
    <col min="4866" max="4866" width="4.08984375" style="3" customWidth="1"/>
    <col min="4867" max="4867" width="25.6328125" style="3" customWidth="1"/>
    <col min="4868" max="4868" width="14.08984375" style="3" customWidth="1"/>
    <col min="4869" max="4869" width="7.6328125" style="3" customWidth="1"/>
    <col min="4870" max="4870" width="14.08984375" style="3" customWidth="1"/>
    <col min="4871" max="4871" width="7" style="3" bestFit="1" customWidth="1"/>
    <col min="4872" max="4872" width="0" style="3" hidden="1" customWidth="1"/>
    <col min="4873" max="4873" width="14.08984375" style="3" customWidth="1"/>
    <col min="4874" max="4874" width="7.6328125" style="3" customWidth="1"/>
    <col min="4875" max="4875" width="0" style="3" hidden="1" customWidth="1"/>
    <col min="4876" max="4876" width="3.6328125" style="3" customWidth="1"/>
    <col min="4877" max="4877" width="42.6328125" style="3" customWidth="1"/>
    <col min="4878" max="4881" width="14.08984375" style="3" customWidth="1"/>
    <col min="4882" max="5120" width="9" style="3"/>
    <col min="5121" max="5121" width="4.6328125" style="3" customWidth="1"/>
    <col min="5122" max="5122" width="4.08984375" style="3" customWidth="1"/>
    <col min="5123" max="5123" width="25.6328125" style="3" customWidth="1"/>
    <col min="5124" max="5124" width="14.08984375" style="3" customWidth="1"/>
    <col min="5125" max="5125" width="7.6328125" style="3" customWidth="1"/>
    <col min="5126" max="5126" width="14.08984375" style="3" customWidth="1"/>
    <col min="5127" max="5127" width="7" style="3" bestFit="1" customWidth="1"/>
    <col min="5128" max="5128" width="0" style="3" hidden="1" customWidth="1"/>
    <col min="5129" max="5129" width="14.08984375" style="3" customWidth="1"/>
    <col min="5130" max="5130" width="7.6328125" style="3" customWidth="1"/>
    <col min="5131" max="5131" width="0" style="3" hidden="1" customWidth="1"/>
    <col min="5132" max="5132" width="3.6328125" style="3" customWidth="1"/>
    <col min="5133" max="5133" width="42.6328125" style="3" customWidth="1"/>
    <col min="5134" max="5137" width="14.08984375" style="3" customWidth="1"/>
    <col min="5138" max="5376" width="9" style="3"/>
    <col min="5377" max="5377" width="4.6328125" style="3" customWidth="1"/>
    <col min="5378" max="5378" width="4.08984375" style="3" customWidth="1"/>
    <col min="5379" max="5379" width="25.6328125" style="3" customWidth="1"/>
    <col min="5380" max="5380" width="14.08984375" style="3" customWidth="1"/>
    <col min="5381" max="5381" width="7.6328125" style="3" customWidth="1"/>
    <col min="5382" max="5382" width="14.08984375" style="3" customWidth="1"/>
    <col min="5383" max="5383" width="7" style="3" bestFit="1" customWidth="1"/>
    <col min="5384" max="5384" width="0" style="3" hidden="1" customWidth="1"/>
    <col min="5385" max="5385" width="14.08984375" style="3" customWidth="1"/>
    <col min="5386" max="5386" width="7.6328125" style="3" customWidth="1"/>
    <col min="5387" max="5387" width="0" style="3" hidden="1" customWidth="1"/>
    <col min="5388" max="5388" width="3.6328125" style="3" customWidth="1"/>
    <col min="5389" max="5389" width="42.6328125" style="3" customWidth="1"/>
    <col min="5390" max="5393" width="14.08984375" style="3" customWidth="1"/>
    <col min="5394" max="5632" width="9" style="3"/>
    <col min="5633" max="5633" width="4.6328125" style="3" customWidth="1"/>
    <col min="5634" max="5634" width="4.08984375" style="3" customWidth="1"/>
    <col min="5635" max="5635" width="25.6328125" style="3" customWidth="1"/>
    <col min="5636" max="5636" width="14.08984375" style="3" customWidth="1"/>
    <col min="5637" max="5637" width="7.6328125" style="3" customWidth="1"/>
    <col min="5638" max="5638" width="14.08984375" style="3" customWidth="1"/>
    <col min="5639" max="5639" width="7" style="3" bestFit="1" customWidth="1"/>
    <col min="5640" max="5640" width="0" style="3" hidden="1" customWidth="1"/>
    <col min="5641" max="5641" width="14.08984375" style="3" customWidth="1"/>
    <col min="5642" max="5642" width="7.6328125" style="3" customWidth="1"/>
    <col min="5643" max="5643" width="0" style="3" hidden="1" customWidth="1"/>
    <col min="5644" max="5644" width="3.6328125" style="3" customWidth="1"/>
    <col min="5645" max="5645" width="42.6328125" style="3" customWidth="1"/>
    <col min="5646" max="5649" width="14.08984375" style="3" customWidth="1"/>
    <col min="5650" max="5888" width="9" style="3"/>
    <col min="5889" max="5889" width="4.6328125" style="3" customWidth="1"/>
    <col min="5890" max="5890" width="4.08984375" style="3" customWidth="1"/>
    <col min="5891" max="5891" width="25.6328125" style="3" customWidth="1"/>
    <col min="5892" max="5892" width="14.08984375" style="3" customWidth="1"/>
    <col min="5893" max="5893" width="7.6328125" style="3" customWidth="1"/>
    <col min="5894" max="5894" width="14.08984375" style="3" customWidth="1"/>
    <col min="5895" max="5895" width="7" style="3" bestFit="1" customWidth="1"/>
    <col min="5896" max="5896" width="0" style="3" hidden="1" customWidth="1"/>
    <col min="5897" max="5897" width="14.08984375" style="3" customWidth="1"/>
    <col min="5898" max="5898" width="7.6328125" style="3" customWidth="1"/>
    <col min="5899" max="5899" width="0" style="3" hidden="1" customWidth="1"/>
    <col min="5900" max="5900" width="3.6328125" style="3" customWidth="1"/>
    <col min="5901" max="5901" width="42.6328125" style="3" customWidth="1"/>
    <col min="5902" max="5905" width="14.08984375" style="3" customWidth="1"/>
    <col min="5906" max="6144" width="9" style="3"/>
    <col min="6145" max="6145" width="4.6328125" style="3" customWidth="1"/>
    <col min="6146" max="6146" width="4.08984375" style="3" customWidth="1"/>
    <col min="6147" max="6147" width="25.6328125" style="3" customWidth="1"/>
    <col min="6148" max="6148" width="14.08984375" style="3" customWidth="1"/>
    <col min="6149" max="6149" width="7.6328125" style="3" customWidth="1"/>
    <col min="6150" max="6150" width="14.08984375" style="3" customWidth="1"/>
    <col min="6151" max="6151" width="7" style="3" bestFit="1" customWidth="1"/>
    <col min="6152" max="6152" width="0" style="3" hidden="1" customWidth="1"/>
    <col min="6153" max="6153" width="14.08984375" style="3" customWidth="1"/>
    <col min="6154" max="6154" width="7.6328125" style="3" customWidth="1"/>
    <col min="6155" max="6155" width="0" style="3" hidden="1" customWidth="1"/>
    <col min="6156" max="6156" width="3.6328125" style="3" customWidth="1"/>
    <col min="6157" max="6157" width="42.6328125" style="3" customWidth="1"/>
    <col min="6158" max="6161" width="14.08984375" style="3" customWidth="1"/>
    <col min="6162" max="6400" width="9" style="3"/>
    <col min="6401" max="6401" width="4.6328125" style="3" customWidth="1"/>
    <col min="6402" max="6402" width="4.08984375" style="3" customWidth="1"/>
    <col min="6403" max="6403" width="25.6328125" style="3" customWidth="1"/>
    <col min="6404" max="6404" width="14.08984375" style="3" customWidth="1"/>
    <col min="6405" max="6405" width="7.6328125" style="3" customWidth="1"/>
    <col min="6406" max="6406" width="14.08984375" style="3" customWidth="1"/>
    <col min="6407" max="6407" width="7" style="3" bestFit="1" customWidth="1"/>
    <col min="6408" max="6408" width="0" style="3" hidden="1" customWidth="1"/>
    <col min="6409" max="6409" width="14.08984375" style="3" customWidth="1"/>
    <col min="6410" max="6410" width="7.6328125" style="3" customWidth="1"/>
    <col min="6411" max="6411" width="0" style="3" hidden="1" customWidth="1"/>
    <col min="6412" max="6412" width="3.6328125" style="3" customWidth="1"/>
    <col min="6413" max="6413" width="42.6328125" style="3" customWidth="1"/>
    <col min="6414" max="6417" width="14.08984375" style="3" customWidth="1"/>
    <col min="6418" max="6656" width="9" style="3"/>
    <col min="6657" max="6657" width="4.6328125" style="3" customWidth="1"/>
    <col min="6658" max="6658" width="4.08984375" style="3" customWidth="1"/>
    <col min="6659" max="6659" width="25.6328125" style="3" customWidth="1"/>
    <col min="6660" max="6660" width="14.08984375" style="3" customWidth="1"/>
    <col min="6661" max="6661" width="7.6328125" style="3" customWidth="1"/>
    <col min="6662" max="6662" width="14.08984375" style="3" customWidth="1"/>
    <col min="6663" max="6663" width="7" style="3" bestFit="1" customWidth="1"/>
    <col min="6664" max="6664" width="0" style="3" hidden="1" customWidth="1"/>
    <col min="6665" max="6665" width="14.08984375" style="3" customWidth="1"/>
    <col min="6666" max="6666" width="7.6328125" style="3" customWidth="1"/>
    <col min="6667" max="6667" width="0" style="3" hidden="1" customWidth="1"/>
    <col min="6668" max="6668" width="3.6328125" style="3" customWidth="1"/>
    <col min="6669" max="6669" width="42.6328125" style="3" customWidth="1"/>
    <col min="6670" max="6673" width="14.08984375" style="3" customWidth="1"/>
    <col min="6674" max="6912" width="9" style="3"/>
    <col min="6913" max="6913" width="4.6328125" style="3" customWidth="1"/>
    <col min="6914" max="6914" width="4.08984375" style="3" customWidth="1"/>
    <col min="6915" max="6915" width="25.6328125" style="3" customWidth="1"/>
    <col min="6916" max="6916" width="14.08984375" style="3" customWidth="1"/>
    <col min="6917" max="6917" width="7.6328125" style="3" customWidth="1"/>
    <col min="6918" max="6918" width="14.08984375" style="3" customWidth="1"/>
    <col min="6919" max="6919" width="7" style="3" bestFit="1" customWidth="1"/>
    <col min="6920" max="6920" width="0" style="3" hidden="1" customWidth="1"/>
    <col min="6921" max="6921" width="14.08984375" style="3" customWidth="1"/>
    <col min="6922" max="6922" width="7.6328125" style="3" customWidth="1"/>
    <col min="6923" max="6923" width="0" style="3" hidden="1" customWidth="1"/>
    <col min="6924" max="6924" width="3.6328125" style="3" customWidth="1"/>
    <col min="6925" max="6925" width="42.6328125" style="3" customWidth="1"/>
    <col min="6926" max="6929" width="14.08984375" style="3" customWidth="1"/>
    <col min="6930" max="7168" width="9" style="3"/>
    <col min="7169" max="7169" width="4.6328125" style="3" customWidth="1"/>
    <col min="7170" max="7170" width="4.08984375" style="3" customWidth="1"/>
    <col min="7171" max="7171" width="25.6328125" style="3" customWidth="1"/>
    <col min="7172" max="7172" width="14.08984375" style="3" customWidth="1"/>
    <col min="7173" max="7173" width="7.6328125" style="3" customWidth="1"/>
    <col min="7174" max="7174" width="14.08984375" style="3" customWidth="1"/>
    <col min="7175" max="7175" width="7" style="3" bestFit="1" customWidth="1"/>
    <col min="7176" max="7176" width="0" style="3" hidden="1" customWidth="1"/>
    <col min="7177" max="7177" width="14.08984375" style="3" customWidth="1"/>
    <col min="7178" max="7178" width="7.6328125" style="3" customWidth="1"/>
    <col min="7179" max="7179" width="0" style="3" hidden="1" customWidth="1"/>
    <col min="7180" max="7180" width="3.6328125" style="3" customWidth="1"/>
    <col min="7181" max="7181" width="42.6328125" style="3" customWidth="1"/>
    <col min="7182" max="7185" width="14.08984375" style="3" customWidth="1"/>
    <col min="7186" max="7424" width="9" style="3"/>
    <col min="7425" max="7425" width="4.6328125" style="3" customWidth="1"/>
    <col min="7426" max="7426" width="4.08984375" style="3" customWidth="1"/>
    <col min="7427" max="7427" width="25.6328125" style="3" customWidth="1"/>
    <col min="7428" max="7428" width="14.08984375" style="3" customWidth="1"/>
    <col min="7429" max="7429" width="7.6328125" style="3" customWidth="1"/>
    <col min="7430" max="7430" width="14.08984375" style="3" customWidth="1"/>
    <col min="7431" max="7431" width="7" style="3" bestFit="1" customWidth="1"/>
    <col min="7432" max="7432" width="0" style="3" hidden="1" customWidth="1"/>
    <col min="7433" max="7433" width="14.08984375" style="3" customWidth="1"/>
    <col min="7434" max="7434" width="7.6328125" style="3" customWidth="1"/>
    <col min="7435" max="7435" width="0" style="3" hidden="1" customWidth="1"/>
    <col min="7436" max="7436" width="3.6328125" style="3" customWidth="1"/>
    <col min="7437" max="7437" width="42.6328125" style="3" customWidth="1"/>
    <col min="7438" max="7441" width="14.08984375" style="3" customWidth="1"/>
    <col min="7442" max="7680" width="9" style="3"/>
    <col min="7681" max="7681" width="4.6328125" style="3" customWidth="1"/>
    <col min="7682" max="7682" width="4.08984375" style="3" customWidth="1"/>
    <col min="7683" max="7683" width="25.6328125" style="3" customWidth="1"/>
    <col min="7684" max="7684" width="14.08984375" style="3" customWidth="1"/>
    <col min="7685" max="7685" width="7.6328125" style="3" customWidth="1"/>
    <col min="7686" max="7686" width="14.08984375" style="3" customWidth="1"/>
    <col min="7687" max="7687" width="7" style="3" bestFit="1" customWidth="1"/>
    <col min="7688" max="7688" width="0" style="3" hidden="1" customWidth="1"/>
    <col min="7689" max="7689" width="14.08984375" style="3" customWidth="1"/>
    <col min="7690" max="7690" width="7.6328125" style="3" customWidth="1"/>
    <col min="7691" max="7691" width="0" style="3" hidden="1" customWidth="1"/>
    <col min="7692" max="7692" width="3.6328125" style="3" customWidth="1"/>
    <col min="7693" max="7693" width="42.6328125" style="3" customWidth="1"/>
    <col min="7694" max="7697" width="14.08984375" style="3" customWidth="1"/>
    <col min="7698" max="7936" width="9" style="3"/>
    <col min="7937" max="7937" width="4.6328125" style="3" customWidth="1"/>
    <col min="7938" max="7938" width="4.08984375" style="3" customWidth="1"/>
    <col min="7939" max="7939" width="25.6328125" style="3" customWidth="1"/>
    <col min="7940" max="7940" width="14.08984375" style="3" customWidth="1"/>
    <col min="7941" max="7941" width="7.6328125" style="3" customWidth="1"/>
    <col min="7942" max="7942" width="14.08984375" style="3" customWidth="1"/>
    <col min="7943" max="7943" width="7" style="3" bestFit="1" customWidth="1"/>
    <col min="7944" max="7944" width="0" style="3" hidden="1" customWidth="1"/>
    <col min="7945" max="7945" width="14.08984375" style="3" customWidth="1"/>
    <col min="7946" max="7946" width="7.6328125" style="3" customWidth="1"/>
    <col min="7947" max="7947" width="0" style="3" hidden="1" customWidth="1"/>
    <col min="7948" max="7948" width="3.6328125" style="3" customWidth="1"/>
    <col min="7949" max="7949" width="42.6328125" style="3" customWidth="1"/>
    <col min="7950" max="7953" width="14.08984375" style="3" customWidth="1"/>
    <col min="7954" max="8192" width="9" style="3"/>
    <col min="8193" max="8193" width="4.6328125" style="3" customWidth="1"/>
    <col min="8194" max="8194" width="4.08984375" style="3" customWidth="1"/>
    <col min="8195" max="8195" width="25.6328125" style="3" customWidth="1"/>
    <col min="8196" max="8196" width="14.08984375" style="3" customWidth="1"/>
    <col min="8197" max="8197" width="7.6328125" style="3" customWidth="1"/>
    <col min="8198" max="8198" width="14.08984375" style="3" customWidth="1"/>
    <col min="8199" max="8199" width="7" style="3" bestFit="1" customWidth="1"/>
    <col min="8200" max="8200" width="0" style="3" hidden="1" customWidth="1"/>
    <col min="8201" max="8201" width="14.08984375" style="3" customWidth="1"/>
    <col min="8202" max="8202" width="7.6328125" style="3" customWidth="1"/>
    <col min="8203" max="8203" width="0" style="3" hidden="1" customWidth="1"/>
    <col min="8204" max="8204" width="3.6328125" style="3" customWidth="1"/>
    <col min="8205" max="8205" width="42.6328125" style="3" customWidth="1"/>
    <col min="8206" max="8209" width="14.08984375" style="3" customWidth="1"/>
    <col min="8210" max="8448" width="9" style="3"/>
    <col min="8449" max="8449" width="4.6328125" style="3" customWidth="1"/>
    <col min="8450" max="8450" width="4.08984375" style="3" customWidth="1"/>
    <col min="8451" max="8451" width="25.6328125" style="3" customWidth="1"/>
    <col min="8452" max="8452" width="14.08984375" style="3" customWidth="1"/>
    <col min="8453" max="8453" width="7.6328125" style="3" customWidth="1"/>
    <col min="8454" max="8454" width="14.08984375" style="3" customWidth="1"/>
    <col min="8455" max="8455" width="7" style="3" bestFit="1" customWidth="1"/>
    <col min="8456" max="8456" width="0" style="3" hidden="1" customWidth="1"/>
    <col min="8457" max="8457" width="14.08984375" style="3" customWidth="1"/>
    <col min="8458" max="8458" width="7.6328125" style="3" customWidth="1"/>
    <col min="8459" max="8459" width="0" style="3" hidden="1" customWidth="1"/>
    <col min="8460" max="8460" width="3.6328125" style="3" customWidth="1"/>
    <col min="8461" max="8461" width="42.6328125" style="3" customWidth="1"/>
    <col min="8462" max="8465" width="14.08984375" style="3" customWidth="1"/>
    <col min="8466" max="8704" width="9" style="3"/>
    <col min="8705" max="8705" width="4.6328125" style="3" customWidth="1"/>
    <col min="8706" max="8706" width="4.08984375" style="3" customWidth="1"/>
    <col min="8707" max="8707" width="25.6328125" style="3" customWidth="1"/>
    <col min="8708" max="8708" width="14.08984375" style="3" customWidth="1"/>
    <col min="8709" max="8709" width="7.6328125" style="3" customWidth="1"/>
    <col min="8710" max="8710" width="14.08984375" style="3" customWidth="1"/>
    <col min="8711" max="8711" width="7" style="3" bestFit="1" customWidth="1"/>
    <col min="8712" max="8712" width="0" style="3" hidden="1" customWidth="1"/>
    <col min="8713" max="8713" width="14.08984375" style="3" customWidth="1"/>
    <col min="8714" max="8714" width="7.6328125" style="3" customWidth="1"/>
    <col min="8715" max="8715" width="0" style="3" hidden="1" customWidth="1"/>
    <col min="8716" max="8716" width="3.6328125" style="3" customWidth="1"/>
    <col min="8717" max="8717" width="42.6328125" style="3" customWidth="1"/>
    <col min="8718" max="8721" width="14.08984375" style="3" customWidth="1"/>
    <col min="8722" max="8960" width="9" style="3"/>
    <col min="8961" max="8961" width="4.6328125" style="3" customWidth="1"/>
    <col min="8962" max="8962" width="4.08984375" style="3" customWidth="1"/>
    <col min="8963" max="8963" width="25.6328125" style="3" customWidth="1"/>
    <col min="8964" max="8964" width="14.08984375" style="3" customWidth="1"/>
    <col min="8965" max="8965" width="7.6328125" style="3" customWidth="1"/>
    <col min="8966" max="8966" width="14.08984375" style="3" customWidth="1"/>
    <col min="8967" max="8967" width="7" style="3" bestFit="1" customWidth="1"/>
    <col min="8968" max="8968" width="0" style="3" hidden="1" customWidth="1"/>
    <col min="8969" max="8969" width="14.08984375" style="3" customWidth="1"/>
    <col min="8970" max="8970" width="7.6328125" style="3" customWidth="1"/>
    <col min="8971" max="8971" width="0" style="3" hidden="1" customWidth="1"/>
    <col min="8972" max="8972" width="3.6328125" style="3" customWidth="1"/>
    <col min="8973" max="8973" width="42.6328125" style="3" customWidth="1"/>
    <col min="8974" max="8977" width="14.08984375" style="3" customWidth="1"/>
    <col min="8978" max="9216" width="9" style="3"/>
    <col min="9217" max="9217" width="4.6328125" style="3" customWidth="1"/>
    <col min="9218" max="9218" width="4.08984375" style="3" customWidth="1"/>
    <col min="9219" max="9219" width="25.6328125" style="3" customWidth="1"/>
    <col min="9220" max="9220" width="14.08984375" style="3" customWidth="1"/>
    <col min="9221" max="9221" width="7.6328125" style="3" customWidth="1"/>
    <col min="9222" max="9222" width="14.08984375" style="3" customWidth="1"/>
    <col min="9223" max="9223" width="7" style="3" bestFit="1" customWidth="1"/>
    <col min="9224" max="9224" width="0" style="3" hidden="1" customWidth="1"/>
    <col min="9225" max="9225" width="14.08984375" style="3" customWidth="1"/>
    <col min="9226" max="9226" width="7.6328125" style="3" customWidth="1"/>
    <col min="9227" max="9227" width="0" style="3" hidden="1" customWidth="1"/>
    <col min="9228" max="9228" width="3.6328125" style="3" customWidth="1"/>
    <col min="9229" max="9229" width="42.6328125" style="3" customWidth="1"/>
    <col min="9230" max="9233" width="14.08984375" style="3" customWidth="1"/>
    <col min="9234" max="9472" width="9" style="3"/>
    <col min="9473" max="9473" width="4.6328125" style="3" customWidth="1"/>
    <col min="9474" max="9474" width="4.08984375" style="3" customWidth="1"/>
    <col min="9475" max="9475" width="25.6328125" style="3" customWidth="1"/>
    <col min="9476" max="9476" width="14.08984375" style="3" customWidth="1"/>
    <col min="9477" max="9477" width="7.6328125" style="3" customWidth="1"/>
    <col min="9478" max="9478" width="14.08984375" style="3" customWidth="1"/>
    <col min="9479" max="9479" width="7" style="3" bestFit="1" customWidth="1"/>
    <col min="9480" max="9480" width="0" style="3" hidden="1" customWidth="1"/>
    <col min="9481" max="9481" width="14.08984375" style="3" customWidth="1"/>
    <col min="9482" max="9482" width="7.6328125" style="3" customWidth="1"/>
    <col min="9483" max="9483" width="0" style="3" hidden="1" customWidth="1"/>
    <col min="9484" max="9484" width="3.6328125" style="3" customWidth="1"/>
    <col min="9485" max="9485" width="42.6328125" style="3" customWidth="1"/>
    <col min="9486" max="9489" width="14.08984375" style="3" customWidth="1"/>
    <col min="9490" max="9728" width="9" style="3"/>
    <col min="9729" max="9729" width="4.6328125" style="3" customWidth="1"/>
    <col min="9730" max="9730" width="4.08984375" style="3" customWidth="1"/>
    <col min="9731" max="9731" width="25.6328125" style="3" customWidth="1"/>
    <col min="9732" max="9732" width="14.08984375" style="3" customWidth="1"/>
    <col min="9733" max="9733" width="7.6328125" style="3" customWidth="1"/>
    <col min="9734" max="9734" width="14.08984375" style="3" customWidth="1"/>
    <col min="9735" max="9735" width="7" style="3" bestFit="1" customWidth="1"/>
    <col min="9736" max="9736" width="0" style="3" hidden="1" customWidth="1"/>
    <col min="9737" max="9737" width="14.08984375" style="3" customWidth="1"/>
    <col min="9738" max="9738" width="7.6328125" style="3" customWidth="1"/>
    <col min="9739" max="9739" width="0" style="3" hidden="1" customWidth="1"/>
    <col min="9740" max="9740" width="3.6328125" style="3" customWidth="1"/>
    <col min="9741" max="9741" width="42.6328125" style="3" customWidth="1"/>
    <col min="9742" max="9745" width="14.08984375" style="3" customWidth="1"/>
    <col min="9746" max="9984" width="9" style="3"/>
    <col min="9985" max="9985" width="4.6328125" style="3" customWidth="1"/>
    <col min="9986" max="9986" width="4.08984375" style="3" customWidth="1"/>
    <col min="9987" max="9987" width="25.6328125" style="3" customWidth="1"/>
    <col min="9988" max="9988" width="14.08984375" style="3" customWidth="1"/>
    <col min="9989" max="9989" width="7.6328125" style="3" customWidth="1"/>
    <col min="9990" max="9990" width="14.08984375" style="3" customWidth="1"/>
    <col min="9991" max="9991" width="7" style="3" bestFit="1" customWidth="1"/>
    <col min="9992" max="9992" width="0" style="3" hidden="1" customWidth="1"/>
    <col min="9993" max="9993" width="14.08984375" style="3" customWidth="1"/>
    <col min="9994" max="9994" width="7.6328125" style="3" customWidth="1"/>
    <col min="9995" max="9995" width="0" style="3" hidden="1" customWidth="1"/>
    <col min="9996" max="9996" width="3.6328125" style="3" customWidth="1"/>
    <col min="9997" max="9997" width="42.6328125" style="3" customWidth="1"/>
    <col min="9998" max="10001" width="14.08984375" style="3" customWidth="1"/>
    <col min="10002" max="10240" width="9" style="3"/>
    <col min="10241" max="10241" width="4.6328125" style="3" customWidth="1"/>
    <col min="10242" max="10242" width="4.08984375" style="3" customWidth="1"/>
    <col min="10243" max="10243" width="25.6328125" style="3" customWidth="1"/>
    <col min="10244" max="10244" width="14.08984375" style="3" customWidth="1"/>
    <col min="10245" max="10245" width="7.6328125" style="3" customWidth="1"/>
    <col min="10246" max="10246" width="14.08984375" style="3" customWidth="1"/>
    <col min="10247" max="10247" width="7" style="3" bestFit="1" customWidth="1"/>
    <col min="10248" max="10248" width="0" style="3" hidden="1" customWidth="1"/>
    <col min="10249" max="10249" width="14.08984375" style="3" customWidth="1"/>
    <col min="10250" max="10250" width="7.6328125" style="3" customWidth="1"/>
    <col min="10251" max="10251" width="0" style="3" hidden="1" customWidth="1"/>
    <col min="10252" max="10252" width="3.6328125" style="3" customWidth="1"/>
    <col min="10253" max="10253" width="42.6328125" style="3" customWidth="1"/>
    <col min="10254" max="10257" width="14.08984375" style="3" customWidth="1"/>
    <col min="10258" max="10496" width="9" style="3"/>
    <col min="10497" max="10497" width="4.6328125" style="3" customWidth="1"/>
    <col min="10498" max="10498" width="4.08984375" style="3" customWidth="1"/>
    <col min="10499" max="10499" width="25.6328125" style="3" customWidth="1"/>
    <col min="10500" max="10500" width="14.08984375" style="3" customWidth="1"/>
    <col min="10501" max="10501" width="7.6328125" style="3" customWidth="1"/>
    <col min="10502" max="10502" width="14.08984375" style="3" customWidth="1"/>
    <col min="10503" max="10503" width="7" style="3" bestFit="1" customWidth="1"/>
    <col min="10504" max="10504" width="0" style="3" hidden="1" customWidth="1"/>
    <col min="10505" max="10505" width="14.08984375" style="3" customWidth="1"/>
    <col min="10506" max="10506" width="7.6328125" style="3" customWidth="1"/>
    <col min="10507" max="10507" width="0" style="3" hidden="1" customWidth="1"/>
    <col min="10508" max="10508" width="3.6328125" style="3" customWidth="1"/>
    <col min="10509" max="10509" width="42.6328125" style="3" customWidth="1"/>
    <col min="10510" max="10513" width="14.08984375" style="3" customWidth="1"/>
    <col min="10514" max="10752" width="9" style="3"/>
    <col min="10753" max="10753" width="4.6328125" style="3" customWidth="1"/>
    <col min="10754" max="10754" width="4.08984375" style="3" customWidth="1"/>
    <col min="10755" max="10755" width="25.6328125" style="3" customWidth="1"/>
    <col min="10756" max="10756" width="14.08984375" style="3" customWidth="1"/>
    <col min="10757" max="10757" width="7.6328125" style="3" customWidth="1"/>
    <col min="10758" max="10758" width="14.08984375" style="3" customWidth="1"/>
    <col min="10759" max="10759" width="7" style="3" bestFit="1" customWidth="1"/>
    <col min="10760" max="10760" width="0" style="3" hidden="1" customWidth="1"/>
    <col min="10761" max="10761" width="14.08984375" style="3" customWidth="1"/>
    <col min="10762" max="10762" width="7.6328125" style="3" customWidth="1"/>
    <col min="10763" max="10763" width="0" style="3" hidden="1" customWidth="1"/>
    <col min="10764" max="10764" width="3.6328125" style="3" customWidth="1"/>
    <col min="10765" max="10765" width="42.6328125" style="3" customWidth="1"/>
    <col min="10766" max="10769" width="14.08984375" style="3" customWidth="1"/>
    <col min="10770" max="11008" width="9" style="3"/>
    <col min="11009" max="11009" width="4.6328125" style="3" customWidth="1"/>
    <col min="11010" max="11010" width="4.08984375" style="3" customWidth="1"/>
    <col min="11011" max="11011" width="25.6328125" style="3" customWidth="1"/>
    <col min="11012" max="11012" width="14.08984375" style="3" customWidth="1"/>
    <col min="11013" max="11013" width="7.6328125" style="3" customWidth="1"/>
    <col min="11014" max="11014" width="14.08984375" style="3" customWidth="1"/>
    <col min="11015" max="11015" width="7" style="3" bestFit="1" customWidth="1"/>
    <col min="11016" max="11016" width="0" style="3" hidden="1" customWidth="1"/>
    <col min="11017" max="11017" width="14.08984375" style="3" customWidth="1"/>
    <col min="11018" max="11018" width="7.6328125" style="3" customWidth="1"/>
    <col min="11019" max="11019" width="0" style="3" hidden="1" customWidth="1"/>
    <col min="11020" max="11020" width="3.6328125" style="3" customWidth="1"/>
    <col min="11021" max="11021" width="42.6328125" style="3" customWidth="1"/>
    <col min="11022" max="11025" width="14.08984375" style="3" customWidth="1"/>
    <col min="11026" max="11264" width="9" style="3"/>
    <col min="11265" max="11265" width="4.6328125" style="3" customWidth="1"/>
    <col min="11266" max="11266" width="4.08984375" style="3" customWidth="1"/>
    <col min="11267" max="11267" width="25.6328125" style="3" customWidth="1"/>
    <col min="11268" max="11268" width="14.08984375" style="3" customWidth="1"/>
    <col min="11269" max="11269" width="7.6328125" style="3" customWidth="1"/>
    <col min="11270" max="11270" width="14.08984375" style="3" customWidth="1"/>
    <col min="11271" max="11271" width="7" style="3" bestFit="1" customWidth="1"/>
    <col min="11272" max="11272" width="0" style="3" hidden="1" customWidth="1"/>
    <col min="11273" max="11273" width="14.08984375" style="3" customWidth="1"/>
    <col min="11274" max="11274" width="7.6328125" style="3" customWidth="1"/>
    <col min="11275" max="11275" width="0" style="3" hidden="1" customWidth="1"/>
    <col min="11276" max="11276" width="3.6328125" style="3" customWidth="1"/>
    <col min="11277" max="11277" width="42.6328125" style="3" customWidth="1"/>
    <col min="11278" max="11281" width="14.08984375" style="3" customWidth="1"/>
    <col min="11282" max="11520" width="9" style="3"/>
    <col min="11521" max="11521" width="4.6328125" style="3" customWidth="1"/>
    <col min="11522" max="11522" width="4.08984375" style="3" customWidth="1"/>
    <col min="11523" max="11523" width="25.6328125" style="3" customWidth="1"/>
    <col min="11524" max="11524" width="14.08984375" style="3" customWidth="1"/>
    <col min="11525" max="11525" width="7.6328125" style="3" customWidth="1"/>
    <col min="11526" max="11526" width="14.08984375" style="3" customWidth="1"/>
    <col min="11527" max="11527" width="7" style="3" bestFit="1" customWidth="1"/>
    <col min="11528" max="11528" width="0" style="3" hidden="1" customWidth="1"/>
    <col min="11529" max="11529" width="14.08984375" style="3" customWidth="1"/>
    <col min="11530" max="11530" width="7.6328125" style="3" customWidth="1"/>
    <col min="11531" max="11531" width="0" style="3" hidden="1" customWidth="1"/>
    <col min="11532" max="11532" width="3.6328125" style="3" customWidth="1"/>
    <col min="11533" max="11533" width="42.6328125" style="3" customWidth="1"/>
    <col min="11534" max="11537" width="14.08984375" style="3" customWidth="1"/>
    <col min="11538" max="11776" width="9" style="3"/>
    <col min="11777" max="11777" width="4.6328125" style="3" customWidth="1"/>
    <col min="11778" max="11778" width="4.08984375" style="3" customWidth="1"/>
    <col min="11779" max="11779" width="25.6328125" style="3" customWidth="1"/>
    <col min="11780" max="11780" width="14.08984375" style="3" customWidth="1"/>
    <col min="11781" max="11781" width="7.6328125" style="3" customWidth="1"/>
    <col min="11782" max="11782" width="14.08984375" style="3" customWidth="1"/>
    <col min="11783" max="11783" width="7" style="3" bestFit="1" customWidth="1"/>
    <col min="11784" max="11784" width="0" style="3" hidden="1" customWidth="1"/>
    <col min="11785" max="11785" width="14.08984375" style="3" customWidth="1"/>
    <col min="11786" max="11786" width="7.6328125" style="3" customWidth="1"/>
    <col min="11787" max="11787" width="0" style="3" hidden="1" customWidth="1"/>
    <col min="11788" max="11788" width="3.6328125" style="3" customWidth="1"/>
    <col min="11789" max="11789" width="42.6328125" style="3" customWidth="1"/>
    <col min="11790" max="11793" width="14.08984375" style="3" customWidth="1"/>
    <col min="11794" max="12032" width="9" style="3"/>
    <col min="12033" max="12033" width="4.6328125" style="3" customWidth="1"/>
    <col min="12034" max="12034" width="4.08984375" style="3" customWidth="1"/>
    <col min="12035" max="12035" width="25.6328125" style="3" customWidth="1"/>
    <col min="12036" max="12036" width="14.08984375" style="3" customWidth="1"/>
    <col min="12037" max="12037" width="7.6328125" style="3" customWidth="1"/>
    <col min="12038" max="12038" width="14.08984375" style="3" customWidth="1"/>
    <col min="12039" max="12039" width="7" style="3" bestFit="1" customWidth="1"/>
    <col min="12040" max="12040" width="0" style="3" hidden="1" customWidth="1"/>
    <col min="12041" max="12041" width="14.08984375" style="3" customWidth="1"/>
    <col min="12042" max="12042" width="7.6328125" style="3" customWidth="1"/>
    <col min="12043" max="12043" width="0" style="3" hidden="1" customWidth="1"/>
    <col min="12044" max="12044" width="3.6328125" style="3" customWidth="1"/>
    <col min="12045" max="12045" width="42.6328125" style="3" customWidth="1"/>
    <col min="12046" max="12049" width="14.08984375" style="3" customWidth="1"/>
    <col min="12050" max="12288" width="9" style="3"/>
    <col min="12289" max="12289" width="4.6328125" style="3" customWidth="1"/>
    <col min="12290" max="12290" width="4.08984375" style="3" customWidth="1"/>
    <col min="12291" max="12291" width="25.6328125" style="3" customWidth="1"/>
    <col min="12292" max="12292" width="14.08984375" style="3" customWidth="1"/>
    <col min="12293" max="12293" width="7.6328125" style="3" customWidth="1"/>
    <col min="12294" max="12294" width="14.08984375" style="3" customWidth="1"/>
    <col min="12295" max="12295" width="7" style="3" bestFit="1" customWidth="1"/>
    <col min="12296" max="12296" width="0" style="3" hidden="1" customWidth="1"/>
    <col min="12297" max="12297" width="14.08984375" style="3" customWidth="1"/>
    <col min="12298" max="12298" width="7.6328125" style="3" customWidth="1"/>
    <col min="12299" max="12299" width="0" style="3" hidden="1" customWidth="1"/>
    <col min="12300" max="12300" width="3.6328125" style="3" customWidth="1"/>
    <col min="12301" max="12301" width="42.6328125" style="3" customWidth="1"/>
    <col min="12302" max="12305" width="14.08984375" style="3" customWidth="1"/>
    <col min="12306" max="12544" width="9" style="3"/>
    <col min="12545" max="12545" width="4.6328125" style="3" customWidth="1"/>
    <col min="12546" max="12546" width="4.08984375" style="3" customWidth="1"/>
    <col min="12547" max="12547" width="25.6328125" style="3" customWidth="1"/>
    <col min="12548" max="12548" width="14.08984375" style="3" customWidth="1"/>
    <col min="12549" max="12549" width="7.6328125" style="3" customWidth="1"/>
    <col min="12550" max="12550" width="14.08984375" style="3" customWidth="1"/>
    <col min="12551" max="12551" width="7" style="3" bestFit="1" customWidth="1"/>
    <col min="12552" max="12552" width="0" style="3" hidden="1" customWidth="1"/>
    <col min="12553" max="12553" width="14.08984375" style="3" customWidth="1"/>
    <col min="12554" max="12554" width="7.6328125" style="3" customWidth="1"/>
    <col min="12555" max="12555" width="0" style="3" hidden="1" customWidth="1"/>
    <col min="12556" max="12556" width="3.6328125" style="3" customWidth="1"/>
    <col min="12557" max="12557" width="42.6328125" style="3" customWidth="1"/>
    <col min="12558" max="12561" width="14.08984375" style="3" customWidth="1"/>
    <col min="12562" max="12800" width="9" style="3"/>
    <col min="12801" max="12801" width="4.6328125" style="3" customWidth="1"/>
    <col min="12802" max="12802" width="4.08984375" style="3" customWidth="1"/>
    <col min="12803" max="12803" width="25.6328125" style="3" customWidth="1"/>
    <col min="12804" max="12804" width="14.08984375" style="3" customWidth="1"/>
    <col min="12805" max="12805" width="7.6328125" style="3" customWidth="1"/>
    <col min="12806" max="12806" width="14.08984375" style="3" customWidth="1"/>
    <col min="12807" max="12807" width="7" style="3" bestFit="1" customWidth="1"/>
    <col min="12808" max="12808" width="0" style="3" hidden="1" customWidth="1"/>
    <col min="12809" max="12809" width="14.08984375" style="3" customWidth="1"/>
    <col min="12810" max="12810" width="7.6328125" style="3" customWidth="1"/>
    <col min="12811" max="12811" width="0" style="3" hidden="1" customWidth="1"/>
    <col min="12812" max="12812" width="3.6328125" style="3" customWidth="1"/>
    <col min="12813" max="12813" width="42.6328125" style="3" customWidth="1"/>
    <col min="12814" max="12817" width="14.08984375" style="3" customWidth="1"/>
    <col min="12818" max="13056" width="9" style="3"/>
    <col min="13057" max="13057" width="4.6328125" style="3" customWidth="1"/>
    <col min="13058" max="13058" width="4.08984375" style="3" customWidth="1"/>
    <col min="13059" max="13059" width="25.6328125" style="3" customWidth="1"/>
    <col min="13060" max="13060" width="14.08984375" style="3" customWidth="1"/>
    <col min="13061" max="13061" width="7.6328125" style="3" customWidth="1"/>
    <col min="13062" max="13062" width="14.08984375" style="3" customWidth="1"/>
    <col min="13063" max="13063" width="7" style="3" bestFit="1" customWidth="1"/>
    <col min="13064" max="13064" width="0" style="3" hidden="1" customWidth="1"/>
    <col min="13065" max="13065" width="14.08984375" style="3" customWidth="1"/>
    <col min="13066" max="13066" width="7.6328125" style="3" customWidth="1"/>
    <col min="13067" max="13067" width="0" style="3" hidden="1" customWidth="1"/>
    <col min="13068" max="13068" width="3.6328125" style="3" customWidth="1"/>
    <col min="13069" max="13069" width="42.6328125" style="3" customWidth="1"/>
    <col min="13070" max="13073" width="14.08984375" style="3" customWidth="1"/>
    <col min="13074" max="13312" width="9" style="3"/>
    <col min="13313" max="13313" width="4.6328125" style="3" customWidth="1"/>
    <col min="13314" max="13314" width="4.08984375" style="3" customWidth="1"/>
    <col min="13315" max="13315" width="25.6328125" style="3" customWidth="1"/>
    <col min="13316" max="13316" width="14.08984375" style="3" customWidth="1"/>
    <col min="13317" max="13317" width="7.6328125" style="3" customWidth="1"/>
    <col min="13318" max="13318" width="14.08984375" style="3" customWidth="1"/>
    <col min="13319" max="13319" width="7" style="3" bestFit="1" customWidth="1"/>
    <col min="13320" max="13320" width="0" style="3" hidden="1" customWidth="1"/>
    <col min="13321" max="13321" width="14.08984375" style="3" customWidth="1"/>
    <col min="13322" max="13322" width="7.6328125" style="3" customWidth="1"/>
    <col min="13323" max="13323" width="0" style="3" hidden="1" customWidth="1"/>
    <col min="13324" max="13324" width="3.6328125" style="3" customWidth="1"/>
    <col min="13325" max="13325" width="42.6328125" style="3" customWidth="1"/>
    <col min="13326" max="13329" width="14.08984375" style="3" customWidth="1"/>
    <col min="13330" max="13568" width="9" style="3"/>
    <col min="13569" max="13569" width="4.6328125" style="3" customWidth="1"/>
    <col min="13570" max="13570" width="4.08984375" style="3" customWidth="1"/>
    <col min="13571" max="13571" width="25.6328125" style="3" customWidth="1"/>
    <col min="13572" max="13572" width="14.08984375" style="3" customWidth="1"/>
    <col min="13573" max="13573" width="7.6328125" style="3" customWidth="1"/>
    <col min="13574" max="13574" width="14.08984375" style="3" customWidth="1"/>
    <col min="13575" max="13575" width="7" style="3" bestFit="1" customWidth="1"/>
    <col min="13576" max="13576" width="0" style="3" hidden="1" customWidth="1"/>
    <col min="13577" max="13577" width="14.08984375" style="3" customWidth="1"/>
    <col min="13578" max="13578" width="7.6328125" style="3" customWidth="1"/>
    <col min="13579" max="13579" width="0" style="3" hidden="1" customWidth="1"/>
    <col min="13580" max="13580" width="3.6328125" style="3" customWidth="1"/>
    <col min="13581" max="13581" width="42.6328125" style="3" customWidth="1"/>
    <col min="13582" max="13585" width="14.08984375" style="3" customWidth="1"/>
    <col min="13586" max="13824" width="9" style="3"/>
    <col min="13825" max="13825" width="4.6328125" style="3" customWidth="1"/>
    <col min="13826" max="13826" width="4.08984375" style="3" customWidth="1"/>
    <col min="13827" max="13827" width="25.6328125" style="3" customWidth="1"/>
    <col min="13828" max="13828" width="14.08984375" style="3" customWidth="1"/>
    <col min="13829" max="13829" width="7.6328125" style="3" customWidth="1"/>
    <col min="13830" max="13830" width="14.08984375" style="3" customWidth="1"/>
    <col min="13831" max="13831" width="7" style="3" bestFit="1" customWidth="1"/>
    <col min="13832" max="13832" width="0" style="3" hidden="1" customWidth="1"/>
    <col min="13833" max="13833" width="14.08984375" style="3" customWidth="1"/>
    <col min="13834" max="13834" width="7.6328125" style="3" customWidth="1"/>
    <col min="13835" max="13835" width="0" style="3" hidden="1" customWidth="1"/>
    <col min="13836" max="13836" width="3.6328125" style="3" customWidth="1"/>
    <col min="13837" max="13837" width="42.6328125" style="3" customWidth="1"/>
    <col min="13838" max="13841" width="14.08984375" style="3" customWidth="1"/>
    <col min="13842" max="14080" width="9" style="3"/>
    <col min="14081" max="14081" width="4.6328125" style="3" customWidth="1"/>
    <col min="14082" max="14082" width="4.08984375" style="3" customWidth="1"/>
    <col min="14083" max="14083" width="25.6328125" style="3" customWidth="1"/>
    <col min="14084" max="14084" width="14.08984375" style="3" customWidth="1"/>
    <col min="14085" max="14085" width="7.6328125" style="3" customWidth="1"/>
    <col min="14086" max="14086" width="14.08984375" style="3" customWidth="1"/>
    <col min="14087" max="14087" width="7" style="3" bestFit="1" customWidth="1"/>
    <col min="14088" max="14088" width="0" style="3" hidden="1" customWidth="1"/>
    <col min="14089" max="14089" width="14.08984375" style="3" customWidth="1"/>
    <col min="14090" max="14090" width="7.6328125" style="3" customWidth="1"/>
    <col min="14091" max="14091" width="0" style="3" hidden="1" customWidth="1"/>
    <col min="14092" max="14092" width="3.6328125" style="3" customWidth="1"/>
    <col min="14093" max="14093" width="42.6328125" style="3" customWidth="1"/>
    <col min="14094" max="14097" width="14.08984375" style="3" customWidth="1"/>
    <col min="14098" max="14336" width="9" style="3"/>
    <col min="14337" max="14337" width="4.6328125" style="3" customWidth="1"/>
    <col min="14338" max="14338" width="4.08984375" style="3" customWidth="1"/>
    <col min="14339" max="14339" width="25.6328125" style="3" customWidth="1"/>
    <col min="14340" max="14340" width="14.08984375" style="3" customWidth="1"/>
    <col min="14341" max="14341" width="7.6328125" style="3" customWidth="1"/>
    <col min="14342" max="14342" width="14.08984375" style="3" customWidth="1"/>
    <col min="14343" max="14343" width="7" style="3" bestFit="1" customWidth="1"/>
    <col min="14344" max="14344" width="0" style="3" hidden="1" customWidth="1"/>
    <col min="14345" max="14345" width="14.08984375" style="3" customWidth="1"/>
    <col min="14346" max="14346" width="7.6328125" style="3" customWidth="1"/>
    <col min="14347" max="14347" width="0" style="3" hidden="1" customWidth="1"/>
    <col min="14348" max="14348" width="3.6328125" style="3" customWidth="1"/>
    <col min="14349" max="14349" width="42.6328125" style="3" customWidth="1"/>
    <col min="14350" max="14353" width="14.08984375" style="3" customWidth="1"/>
    <col min="14354" max="14592" width="9" style="3"/>
    <col min="14593" max="14593" width="4.6328125" style="3" customWidth="1"/>
    <col min="14594" max="14594" width="4.08984375" style="3" customWidth="1"/>
    <col min="14595" max="14595" width="25.6328125" style="3" customWidth="1"/>
    <col min="14596" max="14596" width="14.08984375" style="3" customWidth="1"/>
    <col min="14597" max="14597" width="7.6328125" style="3" customWidth="1"/>
    <col min="14598" max="14598" width="14.08984375" style="3" customWidth="1"/>
    <col min="14599" max="14599" width="7" style="3" bestFit="1" customWidth="1"/>
    <col min="14600" max="14600" width="0" style="3" hidden="1" customWidth="1"/>
    <col min="14601" max="14601" width="14.08984375" style="3" customWidth="1"/>
    <col min="14602" max="14602" width="7.6328125" style="3" customWidth="1"/>
    <col min="14603" max="14603" width="0" style="3" hidden="1" customWidth="1"/>
    <col min="14604" max="14604" width="3.6328125" style="3" customWidth="1"/>
    <col min="14605" max="14605" width="42.6328125" style="3" customWidth="1"/>
    <col min="14606" max="14609" width="14.08984375" style="3" customWidth="1"/>
    <col min="14610" max="14848" width="9" style="3"/>
    <col min="14849" max="14849" width="4.6328125" style="3" customWidth="1"/>
    <col min="14850" max="14850" width="4.08984375" style="3" customWidth="1"/>
    <col min="14851" max="14851" width="25.6328125" style="3" customWidth="1"/>
    <col min="14852" max="14852" width="14.08984375" style="3" customWidth="1"/>
    <col min="14853" max="14853" width="7.6328125" style="3" customWidth="1"/>
    <col min="14854" max="14854" width="14.08984375" style="3" customWidth="1"/>
    <col min="14855" max="14855" width="7" style="3" bestFit="1" customWidth="1"/>
    <col min="14856" max="14856" width="0" style="3" hidden="1" customWidth="1"/>
    <col min="14857" max="14857" width="14.08984375" style="3" customWidth="1"/>
    <col min="14858" max="14858" width="7.6328125" style="3" customWidth="1"/>
    <col min="14859" max="14859" width="0" style="3" hidden="1" customWidth="1"/>
    <col min="14860" max="14860" width="3.6328125" style="3" customWidth="1"/>
    <col min="14861" max="14861" width="42.6328125" style="3" customWidth="1"/>
    <col min="14862" max="14865" width="14.08984375" style="3" customWidth="1"/>
    <col min="14866" max="15104" width="9" style="3"/>
    <col min="15105" max="15105" width="4.6328125" style="3" customWidth="1"/>
    <col min="15106" max="15106" width="4.08984375" style="3" customWidth="1"/>
    <col min="15107" max="15107" width="25.6328125" style="3" customWidth="1"/>
    <col min="15108" max="15108" width="14.08984375" style="3" customWidth="1"/>
    <col min="15109" max="15109" width="7.6328125" style="3" customWidth="1"/>
    <col min="15110" max="15110" width="14.08984375" style="3" customWidth="1"/>
    <col min="15111" max="15111" width="7" style="3" bestFit="1" customWidth="1"/>
    <col min="15112" max="15112" width="0" style="3" hidden="1" customWidth="1"/>
    <col min="15113" max="15113" width="14.08984375" style="3" customWidth="1"/>
    <col min="15114" max="15114" width="7.6328125" style="3" customWidth="1"/>
    <col min="15115" max="15115" width="0" style="3" hidden="1" customWidth="1"/>
    <col min="15116" max="15116" width="3.6328125" style="3" customWidth="1"/>
    <col min="15117" max="15117" width="42.6328125" style="3" customWidth="1"/>
    <col min="15118" max="15121" width="14.08984375" style="3" customWidth="1"/>
    <col min="15122" max="15360" width="9" style="3"/>
    <col min="15361" max="15361" width="4.6328125" style="3" customWidth="1"/>
    <col min="15362" max="15362" width="4.08984375" style="3" customWidth="1"/>
    <col min="15363" max="15363" width="25.6328125" style="3" customWidth="1"/>
    <col min="15364" max="15364" width="14.08984375" style="3" customWidth="1"/>
    <col min="15365" max="15365" width="7.6328125" style="3" customWidth="1"/>
    <col min="15366" max="15366" width="14.08984375" style="3" customWidth="1"/>
    <col min="15367" max="15367" width="7" style="3" bestFit="1" customWidth="1"/>
    <col min="15368" max="15368" width="0" style="3" hidden="1" customWidth="1"/>
    <col min="15369" max="15369" width="14.08984375" style="3" customWidth="1"/>
    <col min="15370" max="15370" width="7.6328125" style="3" customWidth="1"/>
    <col min="15371" max="15371" width="0" style="3" hidden="1" customWidth="1"/>
    <col min="15372" max="15372" width="3.6328125" style="3" customWidth="1"/>
    <col min="15373" max="15373" width="42.6328125" style="3" customWidth="1"/>
    <col min="15374" max="15377" width="14.08984375" style="3" customWidth="1"/>
    <col min="15378" max="15616" width="9" style="3"/>
    <col min="15617" max="15617" width="4.6328125" style="3" customWidth="1"/>
    <col min="15618" max="15618" width="4.08984375" style="3" customWidth="1"/>
    <col min="15619" max="15619" width="25.6328125" style="3" customWidth="1"/>
    <col min="15620" max="15620" width="14.08984375" style="3" customWidth="1"/>
    <col min="15621" max="15621" width="7.6328125" style="3" customWidth="1"/>
    <col min="15622" max="15622" width="14.08984375" style="3" customWidth="1"/>
    <col min="15623" max="15623" width="7" style="3" bestFit="1" customWidth="1"/>
    <col min="15624" max="15624" width="0" style="3" hidden="1" customWidth="1"/>
    <col min="15625" max="15625" width="14.08984375" style="3" customWidth="1"/>
    <col min="15626" max="15626" width="7.6328125" style="3" customWidth="1"/>
    <col min="15627" max="15627" width="0" style="3" hidden="1" customWidth="1"/>
    <col min="15628" max="15628" width="3.6328125" style="3" customWidth="1"/>
    <col min="15629" max="15629" width="42.6328125" style="3" customWidth="1"/>
    <col min="15630" max="15633" width="14.08984375" style="3" customWidth="1"/>
    <col min="15634" max="15872" width="9" style="3"/>
    <col min="15873" max="15873" width="4.6328125" style="3" customWidth="1"/>
    <col min="15874" max="15874" width="4.08984375" style="3" customWidth="1"/>
    <col min="15875" max="15875" width="25.6328125" style="3" customWidth="1"/>
    <col min="15876" max="15876" width="14.08984375" style="3" customWidth="1"/>
    <col min="15877" max="15877" width="7.6328125" style="3" customWidth="1"/>
    <col min="15878" max="15878" width="14.08984375" style="3" customWidth="1"/>
    <col min="15879" max="15879" width="7" style="3" bestFit="1" customWidth="1"/>
    <col min="15880" max="15880" width="0" style="3" hidden="1" customWidth="1"/>
    <col min="15881" max="15881" width="14.08984375" style="3" customWidth="1"/>
    <col min="15882" max="15882" width="7.6328125" style="3" customWidth="1"/>
    <col min="15883" max="15883" width="0" style="3" hidden="1" customWidth="1"/>
    <col min="15884" max="15884" width="3.6328125" style="3" customWidth="1"/>
    <col min="15885" max="15885" width="42.6328125" style="3" customWidth="1"/>
    <col min="15886" max="15889" width="14.08984375" style="3" customWidth="1"/>
    <col min="15890" max="16128" width="9" style="3"/>
    <col min="16129" max="16129" width="4.6328125" style="3" customWidth="1"/>
    <col min="16130" max="16130" width="4.08984375" style="3" customWidth="1"/>
    <col min="16131" max="16131" width="25.6328125" style="3" customWidth="1"/>
    <col min="16132" max="16132" width="14.08984375" style="3" customWidth="1"/>
    <col min="16133" max="16133" width="7.6328125" style="3" customWidth="1"/>
    <col min="16134" max="16134" width="14.08984375" style="3" customWidth="1"/>
    <col min="16135" max="16135" width="7" style="3" bestFit="1" customWidth="1"/>
    <col min="16136" max="16136" width="0" style="3" hidden="1" customWidth="1"/>
    <col min="16137" max="16137" width="14.08984375" style="3" customWidth="1"/>
    <col min="16138" max="16138" width="7.6328125" style="3" customWidth="1"/>
    <col min="16139" max="16139" width="0" style="3" hidden="1" customWidth="1"/>
    <col min="16140" max="16140" width="3.6328125" style="3" customWidth="1"/>
    <col min="16141" max="16141" width="42.6328125" style="3" customWidth="1"/>
    <col min="16142" max="16145" width="14.08984375" style="3" customWidth="1"/>
    <col min="16146" max="16384" width="9" style="3"/>
  </cols>
  <sheetData>
    <row r="1" spans="1:19" ht="36" customHeight="1" x14ac:dyDescent="0.2">
      <c r="A1" s="299" t="s">
        <v>122</v>
      </c>
      <c r="B1" s="300"/>
      <c r="C1" s="300"/>
      <c r="D1" s="300"/>
      <c r="E1" s="301" t="s">
        <v>148</v>
      </c>
      <c r="F1" s="302"/>
      <c r="G1" s="302"/>
      <c r="H1" s="302"/>
      <c r="I1" s="302"/>
      <c r="J1" s="302"/>
      <c r="K1"/>
      <c r="L1"/>
      <c r="M1" s="1"/>
      <c r="N1" s="1"/>
      <c r="O1" s="1"/>
      <c r="P1" s="1"/>
      <c r="Q1" s="1"/>
      <c r="R1" s="2"/>
      <c r="S1" s="2"/>
    </row>
    <row r="2" spans="1:19" x14ac:dyDescent="0.2">
      <c r="C2" s="4"/>
      <c r="D2" s="5"/>
      <c r="E2" s="4"/>
      <c r="F2" s="5"/>
      <c r="G2" s="4"/>
      <c r="H2" s="6"/>
      <c r="I2" s="5"/>
      <c r="J2" s="4"/>
      <c r="K2" s="6"/>
      <c r="L2" s="4"/>
      <c r="M2" s="7"/>
      <c r="N2" s="7"/>
      <c r="O2" s="7"/>
      <c r="P2" s="7"/>
      <c r="Q2" s="7"/>
      <c r="R2" s="7"/>
      <c r="S2" s="7"/>
    </row>
    <row r="3" spans="1:19" ht="21" customHeight="1" x14ac:dyDescent="0.2">
      <c r="A3" s="8" t="s">
        <v>0</v>
      </c>
      <c r="C3" s="9"/>
      <c r="D3" s="9"/>
      <c r="E3" s="9"/>
      <c r="F3" s="9"/>
      <c r="G3" s="9"/>
      <c r="H3" s="10"/>
      <c r="I3" s="9"/>
      <c r="J3" s="11" t="s">
        <v>1</v>
      </c>
      <c r="K3" s="10"/>
      <c r="L3" s="9"/>
      <c r="M3" s="12"/>
      <c r="N3" s="13"/>
      <c r="O3" s="7"/>
      <c r="P3" s="9"/>
      <c r="Q3" s="14"/>
      <c r="R3" s="7"/>
      <c r="S3" s="7"/>
    </row>
    <row r="4" spans="1:19" ht="30" customHeight="1" x14ac:dyDescent="0.2">
      <c r="A4" s="303" t="s">
        <v>2</v>
      </c>
      <c r="B4" s="304"/>
      <c r="C4" s="304"/>
      <c r="D4" s="15" t="s">
        <v>160</v>
      </c>
      <c r="E4" s="16" t="s">
        <v>3</v>
      </c>
      <c r="F4" s="15" t="s">
        <v>73</v>
      </c>
      <c r="G4" s="16" t="s">
        <v>3</v>
      </c>
      <c r="H4" s="17"/>
      <c r="I4" s="15" t="str">
        <f>+D4</f>
        <v>実績R5/3期</v>
      </c>
      <c r="J4" s="16" t="s">
        <v>3</v>
      </c>
      <c r="K4" s="17"/>
      <c r="L4" s="305" t="s">
        <v>4</v>
      </c>
      <c r="M4" s="306"/>
      <c r="R4" s="7"/>
      <c r="S4" s="307"/>
    </row>
    <row r="5" spans="1:19" ht="21" customHeight="1" x14ac:dyDescent="0.2">
      <c r="A5" s="308" t="s">
        <v>5</v>
      </c>
      <c r="B5" s="18" t="s">
        <v>6</v>
      </c>
      <c r="C5" s="19"/>
      <c r="D5" s="20">
        <f>SUM(D6:D10)-D7</f>
        <v>90000</v>
      </c>
      <c r="E5" s="21">
        <f t="shared" ref="E5:E42" si="0">D5/$D$42</f>
        <v>0.1</v>
      </c>
      <c r="F5" s="22">
        <f>SUM(F6:F10)-F7</f>
        <v>-10000</v>
      </c>
      <c r="G5" s="23">
        <f t="shared" ref="G5:G42" si="1">F5/$F$42</f>
        <v>0.25</v>
      </c>
      <c r="H5" s="24">
        <f>F5-D5</f>
        <v>-100000</v>
      </c>
      <c r="I5" s="25">
        <f>SUM(I6:I10)-I7</f>
        <v>80000</v>
      </c>
      <c r="J5" s="26">
        <f t="shared" ref="J5:J42" si="2">I5/$I$42</f>
        <v>9.3023255813953487E-2</v>
      </c>
      <c r="K5" s="27">
        <f>I5-F5</f>
        <v>90000</v>
      </c>
      <c r="L5" s="311" t="s">
        <v>7</v>
      </c>
      <c r="M5" s="313" t="s">
        <v>124</v>
      </c>
      <c r="R5" s="7"/>
      <c r="S5" s="307"/>
    </row>
    <row r="6" spans="1:19" ht="21" customHeight="1" x14ac:dyDescent="0.2">
      <c r="A6" s="309"/>
      <c r="B6" s="28"/>
      <c r="C6" s="29" t="s">
        <v>8</v>
      </c>
      <c r="D6" s="183">
        <v>60000</v>
      </c>
      <c r="E6" s="201">
        <f t="shared" si="0"/>
        <v>6.6666666666666666E-2</v>
      </c>
      <c r="F6" s="183"/>
      <c r="G6" s="198">
        <f t="shared" si="1"/>
        <v>0</v>
      </c>
      <c r="H6" s="31">
        <f t="shared" ref="H6:H70" si="3">F6-D6</f>
        <v>-60000</v>
      </c>
      <c r="I6" s="183">
        <f>+D6+F6</f>
        <v>60000</v>
      </c>
      <c r="J6" s="30">
        <f t="shared" si="2"/>
        <v>6.9767441860465115E-2</v>
      </c>
      <c r="K6" s="27">
        <f t="shared" ref="K6:K70" si="4">I6-F6</f>
        <v>60000</v>
      </c>
      <c r="L6" s="309"/>
      <c r="M6" s="313"/>
      <c r="R6" s="32"/>
      <c r="S6" s="307"/>
    </row>
    <row r="7" spans="1:19" ht="21" customHeight="1" thickBot="1" x14ac:dyDescent="0.25">
      <c r="A7" s="309"/>
      <c r="B7" s="28"/>
      <c r="C7" s="38" t="s">
        <v>9</v>
      </c>
      <c r="D7" s="184">
        <v>55000</v>
      </c>
      <c r="E7" s="214">
        <f t="shared" si="0"/>
        <v>6.1111111111111109E-2</v>
      </c>
      <c r="F7" s="184"/>
      <c r="G7" s="215">
        <f t="shared" si="1"/>
        <v>0</v>
      </c>
      <c r="H7" s="27">
        <f t="shared" si="3"/>
        <v>-55000</v>
      </c>
      <c r="I7" s="184">
        <f t="shared" ref="I7:I10" si="5">+D7+F7</f>
        <v>55000</v>
      </c>
      <c r="J7" s="34">
        <f t="shared" si="2"/>
        <v>6.3953488372093026E-2</v>
      </c>
      <c r="K7" s="27">
        <f t="shared" si="4"/>
        <v>55000</v>
      </c>
      <c r="L7" s="309"/>
      <c r="M7" s="313"/>
      <c r="R7" s="32"/>
      <c r="S7" s="33"/>
    </row>
    <row r="8" spans="1:19" ht="21" customHeight="1" x14ac:dyDescent="0.2">
      <c r="A8" s="309"/>
      <c r="B8" s="28"/>
      <c r="C8" s="136" t="s">
        <v>10</v>
      </c>
      <c r="D8" s="138"/>
      <c r="E8" s="139">
        <f t="shared" si="0"/>
        <v>0</v>
      </c>
      <c r="F8" s="138"/>
      <c r="G8" s="140">
        <f t="shared" si="1"/>
        <v>0</v>
      </c>
      <c r="H8" s="141">
        <f t="shared" si="3"/>
        <v>0</v>
      </c>
      <c r="I8" s="138">
        <f t="shared" si="5"/>
        <v>0</v>
      </c>
      <c r="J8" s="142">
        <f t="shared" si="2"/>
        <v>0</v>
      </c>
      <c r="K8" s="135">
        <f t="shared" si="4"/>
        <v>0</v>
      </c>
      <c r="L8" s="309"/>
      <c r="M8" s="313"/>
      <c r="R8" s="32"/>
      <c r="S8" s="314"/>
    </row>
    <row r="9" spans="1:19" ht="21" customHeight="1" thickBot="1" x14ac:dyDescent="0.25">
      <c r="A9" s="309"/>
      <c r="B9" s="28"/>
      <c r="C9" s="137" t="s">
        <v>11</v>
      </c>
      <c r="D9" s="143">
        <v>30000</v>
      </c>
      <c r="E9" s="144">
        <f t="shared" si="0"/>
        <v>3.3333333333333333E-2</v>
      </c>
      <c r="F9" s="143">
        <v>-10000</v>
      </c>
      <c r="G9" s="145">
        <f t="shared" si="1"/>
        <v>0.25</v>
      </c>
      <c r="H9" s="146">
        <f t="shared" si="3"/>
        <v>-40000</v>
      </c>
      <c r="I9" s="143">
        <f t="shared" si="5"/>
        <v>20000</v>
      </c>
      <c r="J9" s="147">
        <f t="shared" si="2"/>
        <v>2.3255813953488372E-2</v>
      </c>
      <c r="K9" s="135">
        <f t="shared" si="4"/>
        <v>30000</v>
      </c>
      <c r="L9" s="309"/>
      <c r="M9" s="313"/>
      <c r="R9" s="32"/>
      <c r="S9" s="314"/>
    </row>
    <row r="10" spans="1:19" ht="21" customHeight="1" thickBot="1" x14ac:dyDescent="0.25">
      <c r="A10" s="309"/>
      <c r="B10" s="28"/>
      <c r="C10" s="38" t="s">
        <v>12</v>
      </c>
      <c r="D10" s="185"/>
      <c r="E10" s="162">
        <f t="shared" si="0"/>
        <v>0</v>
      </c>
      <c r="F10" s="185"/>
      <c r="G10" s="40">
        <f t="shared" si="1"/>
        <v>0</v>
      </c>
      <c r="H10" s="31">
        <f t="shared" si="3"/>
        <v>0</v>
      </c>
      <c r="I10" s="185">
        <f t="shared" si="5"/>
        <v>0</v>
      </c>
      <c r="J10" s="40">
        <f t="shared" si="2"/>
        <v>0</v>
      </c>
      <c r="K10" s="27">
        <f t="shared" si="4"/>
        <v>0</v>
      </c>
      <c r="L10" s="312"/>
      <c r="M10" s="313"/>
      <c r="R10" s="32"/>
      <c r="S10" s="32"/>
    </row>
    <row r="11" spans="1:19" ht="21" customHeight="1" x14ac:dyDescent="0.2">
      <c r="A11" s="310"/>
      <c r="B11" s="226" t="s">
        <v>13</v>
      </c>
      <c r="C11" s="227"/>
      <c r="D11" s="228">
        <f>SUM(D12:D14)</f>
        <v>30000</v>
      </c>
      <c r="E11" s="229">
        <f t="shared" si="0"/>
        <v>3.3333333333333333E-2</v>
      </c>
      <c r="F11" s="230">
        <f>SUM(F12:F14)</f>
        <v>0</v>
      </c>
      <c r="G11" s="231">
        <f t="shared" si="1"/>
        <v>0</v>
      </c>
      <c r="H11" s="232">
        <f t="shared" si="3"/>
        <v>-30000</v>
      </c>
      <c r="I11" s="233">
        <f>SUM(I12:I14)</f>
        <v>30000</v>
      </c>
      <c r="J11" s="234">
        <f t="shared" si="2"/>
        <v>3.4883720930232558E-2</v>
      </c>
      <c r="K11" s="135">
        <f t="shared" si="4"/>
        <v>30000</v>
      </c>
      <c r="L11" s="311" t="s">
        <v>13</v>
      </c>
      <c r="M11" s="315"/>
      <c r="R11" s="32"/>
      <c r="S11" s="32"/>
    </row>
    <row r="12" spans="1:19" ht="21" customHeight="1" x14ac:dyDescent="0.2">
      <c r="A12" s="310"/>
      <c r="B12" s="235"/>
      <c r="C12" s="149" t="s">
        <v>14</v>
      </c>
      <c r="D12" s="150">
        <v>30000</v>
      </c>
      <c r="E12" s="151">
        <f t="shared" si="0"/>
        <v>3.3333333333333333E-2</v>
      </c>
      <c r="F12" s="150"/>
      <c r="G12" s="152">
        <f t="shared" si="1"/>
        <v>0</v>
      </c>
      <c r="H12" s="153">
        <f t="shared" si="3"/>
        <v>-30000</v>
      </c>
      <c r="I12" s="150">
        <f>+D12+F12</f>
        <v>30000</v>
      </c>
      <c r="J12" s="154">
        <f t="shared" si="2"/>
        <v>3.4883720930232558E-2</v>
      </c>
      <c r="K12" s="135">
        <f t="shared" si="4"/>
        <v>30000</v>
      </c>
      <c r="L12" s="309"/>
      <c r="M12" s="315"/>
      <c r="R12" s="32"/>
      <c r="S12" s="32"/>
    </row>
    <row r="13" spans="1:19" ht="21" customHeight="1" x14ac:dyDescent="0.2">
      <c r="A13" s="310"/>
      <c r="B13" s="235"/>
      <c r="C13" s="155" t="s">
        <v>15</v>
      </c>
      <c r="D13" s="156"/>
      <c r="E13" s="157">
        <f t="shared" si="0"/>
        <v>0</v>
      </c>
      <c r="F13" s="156"/>
      <c r="G13" s="158">
        <f t="shared" si="1"/>
        <v>0</v>
      </c>
      <c r="H13" s="159">
        <f t="shared" si="3"/>
        <v>0</v>
      </c>
      <c r="I13" s="156">
        <f t="shared" ref="I13:I14" si="6">+D13+F13</f>
        <v>0</v>
      </c>
      <c r="J13" s="160">
        <f t="shared" si="2"/>
        <v>0</v>
      </c>
      <c r="K13" s="135">
        <f t="shared" si="4"/>
        <v>0</v>
      </c>
      <c r="L13" s="309"/>
      <c r="M13" s="315"/>
      <c r="R13" s="32"/>
      <c r="S13" s="32"/>
    </row>
    <row r="14" spans="1:19" ht="21" customHeight="1" thickBot="1" x14ac:dyDescent="0.25">
      <c r="A14" s="310"/>
      <c r="B14" s="236"/>
      <c r="C14" s="161" t="s">
        <v>16</v>
      </c>
      <c r="D14" s="143"/>
      <c r="E14" s="144">
        <f t="shared" si="0"/>
        <v>0</v>
      </c>
      <c r="F14" s="143"/>
      <c r="G14" s="145">
        <f t="shared" si="1"/>
        <v>0</v>
      </c>
      <c r="H14" s="146">
        <f t="shared" si="3"/>
        <v>0</v>
      </c>
      <c r="I14" s="143">
        <f t="shared" si="6"/>
        <v>0</v>
      </c>
      <c r="J14" s="147">
        <f t="shared" si="2"/>
        <v>0</v>
      </c>
      <c r="K14" s="135">
        <f t="shared" si="4"/>
        <v>0</v>
      </c>
      <c r="L14" s="312"/>
      <c r="M14" s="315"/>
      <c r="R14" s="32"/>
      <c r="S14" s="32"/>
    </row>
    <row r="15" spans="1:19" ht="21" customHeight="1" thickBot="1" x14ac:dyDescent="0.25">
      <c r="A15" s="309"/>
      <c r="B15" s="38" t="s">
        <v>17</v>
      </c>
      <c r="C15"/>
      <c r="D15" s="39">
        <f>SUM(D16:D22)</f>
        <v>5000</v>
      </c>
      <c r="E15" s="162">
        <f t="shared" si="0"/>
        <v>5.5555555555555558E-3</v>
      </c>
      <c r="F15" s="39">
        <f>SUM(F16:F22)</f>
        <v>0</v>
      </c>
      <c r="G15" s="40">
        <f t="shared" si="1"/>
        <v>0</v>
      </c>
      <c r="H15" s="31">
        <f t="shared" si="3"/>
        <v>-5000</v>
      </c>
      <c r="I15" s="39">
        <f>SUM(I16:I22)</f>
        <v>5000</v>
      </c>
      <c r="J15" s="40">
        <f t="shared" si="2"/>
        <v>5.8139534883720929E-3</v>
      </c>
      <c r="K15" s="27">
        <f t="shared" si="4"/>
        <v>5000</v>
      </c>
      <c r="L15" s="311" t="s">
        <v>18</v>
      </c>
      <c r="M15" s="317"/>
      <c r="R15" s="32"/>
      <c r="S15" s="32"/>
    </row>
    <row r="16" spans="1:19" ht="21" customHeight="1" x14ac:dyDescent="0.2">
      <c r="A16" s="309"/>
      <c r="B16" s="28"/>
      <c r="C16" s="136" t="s">
        <v>19</v>
      </c>
      <c r="D16" s="138"/>
      <c r="E16" s="139">
        <f t="shared" si="0"/>
        <v>0</v>
      </c>
      <c r="F16" s="138"/>
      <c r="G16" s="140">
        <f t="shared" si="1"/>
        <v>0</v>
      </c>
      <c r="H16" s="141">
        <f t="shared" si="3"/>
        <v>0</v>
      </c>
      <c r="I16" s="138">
        <f t="shared" ref="I16:I22" si="7">+D16+F16</f>
        <v>0</v>
      </c>
      <c r="J16" s="142">
        <f t="shared" si="2"/>
        <v>0</v>
      </c>
      <c r="K16" s="135">
        <f t="shared" si="4"/>
        <v>0</v>
      </c>
      <c r="L16" s="309"/>
      <c r="M16" s="318"/>
      <c r="R16" s="32"/>
      <c r="S16" s="32"/>
    </row>
    <row r="17" spans="1:19" ht="21" customHeight="1" thickBot="1" x14ac:dyDescent="0.25">
      <c r="A17" s="309"/>
      <c r="B17" s="28"/>
      <c r="C17" s="137" t="s">
        <v>20</v>
      </c>
      <c r="D17" s="143">
        <v>5000</v>
      </c>
      <c r="E17" s="144">
        <f t="shared" si="0"/>
        <v>5.5555555555555558E-3</v>
      </c>
      <c r="F17" s="143">
        <v>0</v>
      </c>
      <c r="G17" s="145">
        <f t="shared" si="1"/>
        <v>0</v>
      </c>
      <c r="H17" s="146">
        <f t="shared" si="3"/>
        <v>-5000</v>
      </c>
      <c r="I17" s="143">
        <f t="shared" si="7"/>
        <v>5000</v>
      </c>
      <c r="J17" s="147">
        <f t="shared" si="2"/>
        <v>5.8139534883720929E-3</v>
      </c>
      <c r="K17" s="135">
        <f t="shared" si="4"/>
        <v>5000</v>
      </c>
      <c r="L17" s="309"/>
      <c r="M17" s="318"/>
      <c r="R17" s="32"/>
      <c r="S17" s="32"/>
    </row>
    <row r="18" spans="1:19" ht="21" customHeight="1" x14ac:dyDescent="0.2">
      <c r="A18" s="309"/>
      <c r="B18" s="28"/>
      <c r="C18" s="163" t="s">
        <v>21</v>
      </c>
      <c r="D18" s="185">
        <v>1000</v>
      </c>
      <c r="E18" s="162">
        <f t="shared" si="0"/>
        <v>1.1111111111111111E-3</v>
      </c>
      <c r="F18" s="185"/>
      <c r="G18" s="40">
        <f t="shared" si="1"/>
        <v>0</v>
      </c>
      <c r="H18" s="31">
        <f t="shared" si="3"/>
        <v>-1000</v>
      </c>
      <c r="I18" s="185">
        <f t="shared" si="7"/>
        <v>1000</v>
      </c>
      <c r="J18" s="40">
        <f t="shared" si="2"/>
        <v>1.1627906976744186E-3</v>
      </c>
      <c r="K18" s="27">
        <f t="shared" si="4"/>
        <v>1000</v>
      </c>
      <c r="L18" s="309"/>
      <c r="M18" s="318"/>
      <c r="R18" s="32"/>
      <c r="S18" s="32"/>
    </row>
    <row r="19" spans="1:19" ht="21" customHeight="1" thickBot="1" x14ac:dyDescent="0.25">
      <c r="A19" s="309"/>
      <c r="B19" s="28"/>
      <c r="C19" s="42" t="s">
        <v>22</v>
      </c>
      <c r="D19" s="184"/>
      <c r="E19" s="214">
        <f t="shared" si="0"/>
        <v>0</v>
      </c>
      <c r="F19" s="184"/>
      <c r="G19" s="215">
        <f t="shared" si="1"/>
        <v>0</v>
      </c>
      <c r="H19" s="27">
        <f t="shared" si="3"/>
        <v>0</v>
      </c>
      <c r="I19" s="184">
        <f t="shared" si="7"/>
        <v>0</v>
      </c>
      <c r="J19" s="215">
        <f t="shared" si="2"/>
        <v>0</v>
      </c>
      <c r="K19" s="27">
        <f t="shared" si="4"/>
        <v>0</v>
      </c>
      <c r="L19" s="309"/>
      <c r="M19" s="318"/>
      <c r="R19" s="32"/>
      <c r="S19" s="32"/>
    </row>
    <row r="20" spans="1:19" ht="21" customHeight="1" thickBot="1" x14ac:dyDescent="0.25">
      <c r="A20" s="309"/>
      <c r="B20" s="28"/>
      <c r="C20" s="209" t="s">
        <v>131</v>
      </c>
      <c r="D20" s="165">
        <v>1000</v>
      </c>
      <c r="E20" s="166">
        <f t="shared" si="0"/>
        <v>1.1111111111111111E-3</v>
      </c>
      <c r="F20" s="165"/>
      <c r="G20" s="167">
        <f t="shared" si="1"/>
        <v>0</v>
      </c>
      <c r="H20" s="168">
        <f t="shared" si="3"/>
        <v>-1000</v>
      </c>
      <c r="I20" s="165">
        <f t="shared" si="7"/>
        <v>1000</v>
      </c>
      <c r="J20" s="169">
        <f t="shared" si="2"/>
        <v>1.1627906976744186E-3</v>
      </c>
      <c r="K20" s="27">
        <f t="shared" si="4"/>
        <v>1000</v>
      </c>
      <c r="L20" s="309"/>
      <c r="M20" s="318"/>
      <c r="R20" s="32"/>
      <c r="S20" s="32"/>
    </row>
    <row r="21" spans="1:19" ht="21" customHeight="1" x14ac:dyDescent="0.2">
      <c r="A21" s="309"/>
      <c r="B21" s="43"/>
      <c r="C21" s="210" t="s">
        <v>18</v>
      </c>
      <c r="D21" s="211">
        <v>0</v>
      </c>
      <c r="E21" s="148">
        <f t="shared" si="0"/>
        <v>0</v>
      </c>
      <c r="F21" s="211"/>
      <c r="G21" s="148">
        <f t="shared" si="1"/>
        <v>0</v>
      </c>
      <c r="H21" s="212">
        <f t="shared" si="3"/>
        <v>0</v>
      </c>
      <c r="I21" s="211">
        <f t="shared" si="7"/>
        <v>0</v>
      </c>
      <c r="J21" s="148">
        <f t="shared" si="2"/>
        <v>0</v>
      </c>
      <c r="K21" s="135">
        <f t="shared" si="4"/>
        <v>0</v>
      </c>
      <c r="L21" s="309"/>
      <c r="M21" s="318"/>
      <c r="R21" s="32"/>
      <c r="S21" s="32"/>
    </row>
    <row r="22" spans="1:19" ht="21" customHeight="1" thickBot="1" x14ac:dyDescent="0.25">
      <c r="A22" s="309"/>
      <c r="B22" s="43"/>
      <c r="C22" s="216" t="s">
        <v>23</v>
      </c>
      <c r="D22" s="185">
        <v>-2000</v>
      </c>
      <c r="E22" s="162">
        <f t="shared" si="0"/>
        <v>-2.2222222222222222E-3</v>
      </c>
      <c r="F22" s="185"/>
      <c r="G22" s="40">
        <f t="shared" si="1"/>
        <v>0</v>
      </c>
      <c r="H22" s="31">
        <f t="shared" si="3"/>
        <v>2000</v>
      </c>
      <c r="I22" s="185">
        <f t="shared" si="7"/>
        <v>-2000</v>
      </c>
      <c r="J22" s="40">
        <f t="shared" si="2"/>
        <v>-2.3255813953488372E-3</v>
      </c>
      <c r="K22" s="27">
        <f t="shared" si="4"/>
        <v>-2000</v>
      </c>
      <c r="L22" s="309"/>
      <c r="M22" s="318"/>
      <c r="R22" s="32"/>
      <c r="S22" s="32"/>
    </row>
    <row r="23" spans="1:19" ht="24" customHeight="1" thickBot="1" x14ac:dyDescent="0.25">
      <c r="A23" s="320" t="s">
        <v>24</v>
      </c>
      <c r="B23" s="321"/>
      <c r="C23" s="321"/>
      <c r="D23" s="44">
        <f>D5+D11+D15</f>
        <v>125000</v>
      </c>
      <c r="E23" s="45">
        <f t="shared" si="0"/>
        <v>0.1388888888888889</v>
      </c>
      <c r="F23" s="44">
        <f>F5+F11+F15</f>
        <v>-10000</v>
      </c>
      <c r="G23" s="46">
        <f t="shared" si="1"/>
        <v>0.25</v>
      </c>
      <c r="H23" s="27">
        <f t="shared" si="3"/>
        <v>-135000</v>
      </c>
      <c r="I23" s="44">
        <f>I5+I11+I15</f>
        <v>115000</v>
      </c>
      <c r="J23" s="47">
        <f t="shared" si="2"/>
        <v>0.13372093023255813</v>
      </c>
      <c r="K23" s="27">
        <f t="shared" si="4"/>
        <v>125000</v>
      </c>
      <c r="L23" s="316"/>
      <c r="M23" s="319"/>
      <c r="R23" s="32"/>
      <c r="S23" s="32"/>
    </row>
    <row r="24" spans="1:19" ht="21" customHeight="1" thickBot="1" x14ac:dyDescent="0.25">
      <c r="A24" s="322" t="s">
        <v>25</v>
      </c>
      <c r="B24" s="48" t="s">
        <v>26</v>
      </c>
      <c r="C24" s="49"/>
      <c r="D24" s="50">
        <f>+D25+D26+D28+D29</f>
        <v>540000</v>
      </c>
      <c r="E24" s="51">
        <f t="shared" si="0"/>
        <v>0.6</v>
      </c>
      <c r="F24" s="50">
        <f>+F25+F26+F28+F29</f>
        <v>-10000</v>
      </c>
      <c r="G24" s="52">
        <f t="shared" si="1"/>
        <v>0.25</v>
      </c>
      <c r="H24" s="27">
        <f t="shared" si="3"/>
        <v>-550000</v>
      </c>
      <c r="I24" s="50">
        <f>+I25+I26+I28+I29</f>
        <v>530000</v>
      </c>
      <c r="J24" s="51">
        <f t="shared" si="2"/>
        <v>0.61627906976744184</v>
      </c>
      <c r="K24" s="27">
        <f t="shared" si="4"/>
        <v>540000</v>
      </c>
      <c r="L24" s="324" t="s">
        <v>27</v>
      </c>
      <c r="M24" s="327" t="s">
        <v>125</v>
      </c>
      <c r="R24" s="32"/>
      <c r="S24" s="32"/>
    </row>
    <row r="25" spans="1:19" ht="21" customHeight="1" x14ac:dyDescent="0.2">
      <c r="A25" s="323"/>
      <c r="B25" s="28"/>
      <c r="C25" s="136" t="s">
        <v>28</v>
      </c>
      <c r="D25" s="138">
        <v>110000</v>
      </c>
      <c r="E25" s="139">
        <f t="shared" si="0"/>
        <v>0.12222222222222222</v>
      </c>
      <c r="F25" s="138">
        <v>-10000</v>
      </c>
      <c r="G25" s="140">
        <f t="shared" si="1"/>
        <v>0.25</v>
      </c>
      <c r="H25" s="141">
        <f t="shared" si="3"/>
        <v>-120000</v>
      </c>
      <c r="I25" s="138">
        <f>+D25+F25</f>
        <v>100000</v>
      </c>
      <c r="J25" s="142">
        <f t="shared" si="2"/>
        <v>0.11627906976744186</v>
      </c>
      <c r="K25" s="135">
        <f t="shared" si="4"/>
        <v>110000</v>
      </c>
      <c r="L25" s="325"/>
      <c r="M25" s="313"/>
      <c r="R25" s="32"/>
      <c r="S25" s="32"/>
    </row>
    <row r="26" spans="1:19" ht="21" customHeight="1" x14ac:dyDescent="0.2">
      <c r="A26" s="323"/>
      <c r="B26" s="28"/>
      <c r="C26" s="170" t="s">
        <v>29</v>
      </c>
      <c r="D26" s="156">
        <v>30000</v>
      </c>
      <c r="E26" s="157">
        <f t="shared" si="0"/>
        <v>3.3333333333333333E-2</v>
      </c>
      <c r="F26" s="156"/>
      <c r="G26" s="158">
        <f t="shared" si="1"/>
        <v>0</v>
      </c>
      <c r="H26" s="159">
        <f t="shared" si="3"/>
        <v>-30000</v>
      </c>
      <c r="I26" s="156">
        <f t="shared" ref="I26:I30" si="8">+D26+F26</f>
        <v>30000</v>
      </c>
      <c r="J26" s="160">
        <f t="shared" si="2"/>
        <v>3.4883720930232558E-2</v>
      </c>
      <c r="K26" s="135">
        <f t="shared" si="4"/>
        <v>30000</v>
      </c>
      <c r="L26" s="325"/>
      <c r="M26" s="313"/>
      <c r="R26" s="32"/>
      <c r="S26" s="32"/>
    </row>
    <row r="27" spans="1:19" ht="21" customHeight="1" thickBot="1" x14ac:dyDescent="0.25">
      <c r="A27" s="323"/>
      <c r="B27" s="28"/>
      <c r="C27" s="137" t="s">
        <v>123</v>
      </c>
      <c r="D27" s="143">
        <v>250000</v>
      </c>
      <c r="E27" s="144">
        <f t="shared" si="0"/>
        <v>0.27777777777777779</v>
      </c>
      <c r="F27" s="143">
        <v>10000</v>
      </c>
      <c r="G27" s="145"/>
      <c r="H27" s="146"/>
      <c r="I27" s="143">
        <f>+D27+F27</f>
        <v>260000</v>
      </c>
      <c r="J27" s="147"/>
      <c r="K27" s="135"/>
      <c r="L27" s="325"/>
      <c r="M27" s="313"/>
      <c r="R27" s="32"/>
      <c r="S27" s="32"/>
    </row>
    <row r="28" spans="1:19" ht="21" customHeight="1" x14ac:dyDescent="0.2">
      <c r="A28" s="323"/>
      <c r="B28" s="48"/>
      <c r="C28" s="217" t="s">
        <v>30</v>
      </c>
      <c r="D28" s="187">
        <v>400000</v>
      </c>
      <c r="E28" s="218">
        <f t="shared" si="0"/>
        <v>0.44444444444444442</v>
      </c>
      <c r="F28" s="187"/>
      <c r="G28" s="198">
        <f t="shared" si="1"/>
        <v>0</v>
      </c>
      <c r="H28" s="31">
        <f t="shared" si="3"/>
        <v>-400000</v>
      </c>
      <c r="I28" s="187">
        <f t="shared" si="8"/>
        <v>400000</v>
      </c>
      <c r="J28" s="218">
        <f t="shared" si="2"/>
        <v>0.46511627906976744</v>
      </c>
      <c r="K28" s="27">
        <f t="shared" si="4"/>
        <v>400000</v>
      </c>
      <c r="L28" s="325"/>
      <c r="M28" s="313"/>
      <c r="R28" s="32"/>
      <c r="S28" s="32"/>
    </row>
    <row r="29" spans="1:19" ht="21" customHeight="1" x14ac:dyDescent="0.2">
      <c r="A29" s="323"/>
      <c r="B29" s="219"/>
      <c r="C29" s="53" t="s">
        <v>31</v>
      </c>
      <c r="D29" s="188"/>
      <c r="E29" s="202">
        <f t="shared" si="0"/>
        <v>0</v>
      </c>
      <c r="F29" s="188"/>
      <c r="G29" s="220">
        <f t="shared" si="1"/>
        <v>0</v>
      </c>
      <c r="H29" s="27">
        <f t="shared" si="3"/>
        <v>0</v>
      </c>
      <c r="I29" s="188">
        <f t="shared" si="8"/>
        <v>0</v>
      </c>
      <c r="J29" s="202">
        <f t="shared" si="2"/>
        <v>0</v>
      </c>
      <c r="K29" s="27">
        <f t="shared" si="4"/>
        <v>0</v>
      </c>
      <c r="L29" s="325"/>
      <c r="M29" s="313"/>
      <c r="R29" s="32"/>
      <c r="S29" s="32"/>
    </row>
    <row r="30" spans="1:19" ht="21" customHeight="1" x14ac:dyDescent="0.2">
      <c r="A30" s="323"/>
      <c r="B30" s="328" t="s">
        <v>32</v>
      </c>
      <c r="C30" s="329"/>
      <c r="D30" s="189"/>
      <c r="E30" s="23">
        <f t="shared" si="0"/>
        <v>0</v>
      </c>
      <c r="F30" s="189"/>
      <c r="G30" s="35">
        <f t="shared" si="1"/>
        <v>0</v>
      </c>
      <c r="H30" s="27">
        <f t="shared" si="3"/>
        <v>0</v>
      </c>
      <c r="I30" s="189">
        <f t="shared" si="8"/>
        <v>0</v>
      </c>
      <c r="J30" s="23">
        <f t="shared" si="2"/>
        <v>0</v>
      </c>
      <c r="K30" s="27">
        <f t="shared" si="4"/>
        <v>0</v>
      </c>
      <c r="L30" s="326"/>
      <c r="M30" s="313"/>
      <c r="R30" s="32"/>
      <c r="S30" s="32"/>
    </row>
    <row r="31" spans="1:19" ht="21" customHeight="1" x14ac:dyDescent="0.2">
      <c r="A31" s="323"/>
      <c r="B31" s="221" t="s">
        <v>33</v>
      </c>
      <c r="C31" s="134"/>
      <c r="D31" s="36">
        <f>SUM(D32:D39)</f>
        <v>235000</v>
      </c>
      <c r="E31" s="23">
        <f t="shared" si="0"/>
        <v>0.26111111111111113</v>
      </c>
      <c r="F31" s="36">
        <f>SUM(F32:F39)</f>
        <v>-20000</v>
      </c>
      <c r="G31" s="35">
        <f t="shared" si="1"/>
        <v>0.5</v>
      </c>
      <c r="H31" s="24">
        <f t="shared" si="3"/>
        <v>-255000</v>
      </c>
      <c r="I31" s="36">
        <f>SUM(I32:I39)</f>
        <v>215000</v>
      </c>
      <c r="J31" s="23">
        <f t="shared" si="2"/>
        <v>0.25</v>
      </c>
      <c r="K31" s="27">
        <f t="shared" si="4"/>
        <v>235000</v>
      </c>
      <c r="L31" s="311" t="s">
        <v>34</v>
      </c>
      <c r="M31" s="331" t="s">
        <v>127</v>
      </c>
      <c r="R31" s="32"/>
      <c r="S31" s="32"/>
    </row>
    <row r="32" spans="1:19" ht="21" customHeight="1" x14ac:dyDescent="0.2">
      <c r="A32" s="323"/>
      <c r="B32" s="48"/>
      <c r="C32" s="41" t="s">
        <v>35</v>
      </c>
      <c r="D32" s="183">
        <v>10000</v>
      </c>
      <c r="E32" s="218">
        <f t="shared" si="0"/>
        <v>1.1111111111111112E-2</v>
      </c>
      <c r="F32" s="183"/>
      <c r="G32" s="198">
        <f t="shared" si="1"/>
        <v>0</v>
      </c>
      <c r="H32" s="31">
        <f t="shared" si="3"/>
        <v>-10000</v>
      </c>
      <c r="I32" s="183">
        <f t="shared" ref="I32:I39" si="9">+D32+F32</f>
        <v>10000</v>
      </c>
      <c r="J32" s="218">
        <f t="shared" si="2"/>
        <v>1.1627906976744186E-2</v>
      </c>
      <c r="K32" s="27">
        <f t="shared" si="4"/>
        <v>10000</v>
      </c>
      <c r="L32" s="309"/>
      <c r="M32" s="332"/>
      <c r="R32" s="32"/>
      <c r="S32" s="32"/>
    </row>
    <row r="33" spans="1:19" ht="21" customHeight="1" thickBot="1" x14ac:dyDescent="0.25">
      <c r="A33" s="323"/>
      <c r="B33" s="48"/>
      <c r="C33" s="42" t="s">
        <v>36</v>
      </c>
      <c r="D33" s="190"/>
      <c r="E33" s="181">
        <f t="shared" si="0"/>
        <v>0</v>
      </c>
      <c r="F33" s="190"/>
      <c r="G33" s="199">
        <f t="shared" si="1"/>
        <v>0</v>
      </c>
      <c r="H33" s="27">
        <f t="shared" si="3"/>
        <v>0</v>
      </c>
      <c r="I33" s="190">
        <f t="shared" si="9"/>
        <v>0</v>
      </c>
      <c r="J33" s="181">
        <f t="shared" si="2"/>
        <v>0</v>
      </c>
      <c r="K33" s="27">
        <f t="shared" si="4"/>
        <v>0</v>
      </c>
      <c r="L33" s="309"/>
      <c r="M33" s="332"/>
      <c r="R33" s="32"/>
      <c r="S33" s="32"/>
    </row>
    <row r="34" spans="1:19" ht="21" customHeight="1" thickBot="1" x14ac:dyDescent="0.25">
      <c r="A34" s="323"/>
      <c r="B34" s="28"/>
      <c r="C34" s="164" t="s">
        <v>37</v>
      </c>
      <c r="D34" s="173">
        <v>220000</v>
      </c>
      <c r="E34" s="174">
        <f t="shared" si="0"/>
        <v>0.24444444444444444</v>
      </c>
      <c r="F34" s="173">
        <v>-20000</v>
      </c>
      <c r="G34" s="175">
        <f t="shared" si="1"/>
        <v>0.5</v>
      </c>
      <c r="H34" s="168">
        <f t="shared" si="3"/>
        <v>-240000</v>
      </c>
      <c r="I34" s="173">
        <f t="shared" si="9"/>
        <v>200000</v>
      </c>
      <c r="J34" s="176">
        <f t="shared" si="2"/>
        <v>0.23255813953488372</v>
      </c>
      <c r="K34" s="135">
        <f t="shared" si="4"/>
        <v>220000</v>
      </c>
      <c r="L34" s="309"/>
      <c r="M34" s="332"/>
      <c r="R34" s="32"/>
      <c r="S34" s="32"/>
    </row>
    <row r="35" spans="1:19" ht="21" customHeight="1" x14ac:dyDescent="0.2">
      <c r="A35" s="323"/>
      <c r="B35" s="28"/>
      <c r="C35" s="163" t="s">
        <v>22</v>
      </c>
      <c r="D35" s="191"/>
      <c r="E35" s="78">
        <f t="shared" si="0"/>
        <v>0</v>
      </c>
      <c r="F35" s="191"/>
      <c r="G35" s="200">
        <f t="shared" si="1"/>
        <v>0</v>
      </c>
      <c r="H35" s="31">
        <f t="shared" si="3"/>
        <v>0</v>
      </c>
      <c r="I35" s="191">
        <f t="shared" si="9"/>
        <v>0</v>
      </c>
      <c r="J35" s="78">
        <f t="shared" si="2"/>
        <v>0</v>
      </c>
      <c r="K35" s="27">
        <f t="shared" si="4"/>
        <v>0</v>
      </c>
      <c r="L35" s="309"/>
      <c r="M35" s="332"/>
      <c r="R35" s="32"/>
      <c r="S35" s="32"/>
    </row>
    <row r="36" spans="1:19" ht="21" customHeight="1" x14ac:dyDescent="0.2">
      <c r="A36" s="323"/>
      <c r="B36" s="28"/>
      <c r="C36" s="186"/>
      <c r="D36" s="190"/>
      <c r="E36" s="181">
        <f t="shared" si="0"/>
        <v>0</v>
      </c>
      <c r="F36" s="190"/>
      <c r="G36" s="199">
        <f t="shared" si="1"/>
        <v>0</v>
      </c>
      <c r="H36" s="27">
        <f t="shared" si="3"/>
        <v>0</v>
      </c>
      <c r="I36" s="190">
        <f t="shared" si="9"/>
        <v>0</v>
      </c>
      <c r="J36" s="181">
        <f t="shared" si="2"/>
        <v>0</v>
      </c>
      <c r="K36" s="27">
        <f t="shared" si="4"/>
        <v>0</v>
      </c>
      <c r="L36" s="309"/>
      <c r="M36" s="332"/>
      <c r="R36" s="32"/>
      <c r="S36" s="32"/>
    </row>
    <row r="37" spans="1:19" ht="21" customHeight="1" x14ac:dyDescent="0.2">
      <c r="A37" s="323"/>
      <c r="B37" s="28"/>
      <c r="C37" s="186"/>
      <c r="D37" s="190"/>
      <c r="E37" s="181">
        <f t="shared" si="0"/>
        <v>0</v>
      </c>
      <c r="F37" s="190"/>
      <c r="G37" s="199">
        <f t="shared" si="1"/>
        <v>0</v>
      </c>
      <c r="H37" s="27">
        <f t="shared" si="3"/>
        <v>0</v>
      </c>
      <c r="I37" s="190">
        <f t="shared" si="9"/>
        <v>0</v>
      </c>
      <c r="J37" s="181">
        <f t="shared" si="2"/>
        <v>0</v>
      </c>
      <c r="K37" s="27">
        <f t="shared" si="4"/>
        <v>0</v>
      </c>
      <c r="L37" s="309"/>
      <c r="M37" s="332"/>
      <c r="R37" s="32"/>
      <c r="S37" s="32"/>
    </row>
    <row r="38" spans="1:19" ht="21" customHeight="1" x14ac:dyDescent="0.2">
      <c r="A38" s="323"/>
      <c r="B38" s="28"/>
      <c r="C38" s="42" t="s">
        <v>38</v>
      </c>
      <c r="D38" s="190">
        <v>5000</v>
      </c>
      <c r="E38" s="181">
        <f t="shared" si="0"/>
        <v>5.5555555555555558E-3</v>
      </c>
      <c r="F38" s="190"/>
      <c r="G38" s="199">
        <f t="shared" si="1"/>
        <v>0</v>
      </c>
      <c r="H38" s="27">
        <f t="shared" si="3"/>
        <v>-5000</v>
      </c>
      <c r="I38" s="190">
        <f t="shared" si="9"/>
        <v>5000</v>
      </c>
      <c r="J38" s="181">
        <f t="shared" si="2"/>
        <v>5.8139534883720929E-3</v>
      </c>
      <c r="K38" s="27">
        <f t="shared" si="4"/>
        <v>5000</v>
      </c>
      <c r="L38" s="309"/>
      <c r="M38" s="332"/>
      <c r="R38" s="32"/>
      <c r="S38" s="32"/>
    </row>
    <row r="39" spans="1:19" ht="21" customHeight="1" thickBot="1" x14ac:dyDescent="0.25">
      <c r="A39" s="323"/>
      <c r="B39" s="28"/>
      <c r="C39" s="222" t="s">
        <v>39</v>
      </c>
      <c r="D39" s="190"/>
      <c r="E39" s="181">
        <f t="shared" si="0"/>
        <v>0</v>
      </c>
      <c r="F39" s="190"/>
      <c r="G39" s="199">
        <f t="shared" si="1"/>
        <v>0</v>
      </c>
      <c r="H39" s="27">
        <f t="shared" si="3"/>
        <v>0</v>
      </c>
      <c r="I39" s="190">
        <f t="shared" si="9"/>
        <v>0</v>
      </c>
      <c r="J39" s="181">
        <f t="shared" si="2"/>
        <v>0</v>
      </c>
      <c r="K39" s="27">
        <f t="shared" si="4"/>
        <v>0</v>
      </c>
      <c r="L39" s="309"/>
      <c r="M39" s="332"/>
      <c r="R39" s="32"/>
      <c r="S39" s="32"/>
    </row>
    <row r="40" spans="1:19" ht="24" customHeight="1" thickBot="1" x14ac:dyDescent="0.25">
      <c r="A40" s="320" t="s">
        <v>40</v>
      </c>
      <c r="B40" s="334"/>
      <c r="C40" s="335"/>
      <c r="D40" s="44">
        <f>D24+D30+D31</f>
        <v>775000</v>
      </c>
      <c r="E40" s="45">
        <f t="shared" si="0"/>
        <v>0.86111111111111116</v>
      </c>
      <c r="F40" s="44">
        <f>F24+F30+F31</f>
        <v>-30000</v>
      </c>
      <c r="G40" s="46">
        <f t="shared" si="1"/>
        <v>0.75</v>
      </c>
      <c r="H40" s="27">
        <f t="shared" si="3"/>
        <v>-805000</v>
      </c>
      <c r="I40" s="44">
        <f>I24+I30+I31</f>
        <v>745000</v>
      </c>
      <c r="J40" s="47">
        <f t="shared" si="2"/>
        <v>0.86627906976744184</v>
      </c>
      <c r="K40" s="27">
        <f t="shared" si="4"/>
        <v>775000</v>
      </c>
      <c r="L40" s="330"/>
      <c r="M40" s="332"/>
      <c r="R40" s="32"/>
      <c r="S40" s="32"/>
    </row>
    <row r="41" spans="1:19" ht="24" customHeight="1" thickBot="1" x14ac:dyDescent="0.25">
      <c r="A41" s="336" t="s">
        <v>41</v>
      </c>
      <c r="B41" s="337"/>
      <c r="C41" s="338"/>
      <c r="D41" s="191">
        <v>0</v>
      </c>
      <c r="E41" s="78">
        <f t="shared" si="0"/>
        <v>0</v>
      </c>
      <c r="F41" s="191"/>
      <c r="G41" s="78">
        <f t="shared" si="1"/>
        <v>0</v>
      </c>
      <c r="H41" s="27">
        <f t="shared" si="3"/>
        <v>0</v>
      </c>
      <c r="I41" s="183">
        <f>+D41+F41</f>
        <v>0</v>
      </c>
      <c r="J41" s="200">
        <f t="shared" si="2"/>
        <v>0</v>
      </c>
      <c r="K41" s="27">
        <f t="shared" si="4"/>
        <v>0</v>
      </c>
      <c r="L41" s="312"/>
      <c r="M41" s="333"/>
      <c r="R41" s="32"/>
      <c r="S41" s="32"/>
    </row>
    <row r="42" spans="1:19" ht="30" customHeight="1" thickBot="1" x14ac:dyDescent="0.25">
      <c r="A42" s="320" t="s">
        <v>42</v>
      </c>
      <c r="B42" s="334"/>
      <c r="C42" s="335"/>
      <c r="D42" s="44">
        <f>D23+D40+D41</f>
        <v>900000</v>
      </c>
      <c r="E42" s="46">
        <f t="shared" si="0"/>
        <v>1</v>
      </c>
      <c r="F42" s="178">
        <f>F23+F40+F41</f>
        <v>-40000</v>
      </c>
      <c r="G42" s="169">
        <f t="shared" si="1"/>
        <v>1</v>
      </c>
      <c r="H42" s="135">
        <f t="shared" si="3"/>
        <v>-940000</v>
      </c>
      <c r="I42" s="44">
        <f>I23+I40+I41</f>
        <v>860000</v>
      </c>
      <c r="J42" s="47">
        <f t="shared" si="2"/>
        <v>1</v>
      </c>
      <c r="K42" s="27">
        <f t="shared" si="4"/>
        <v>900000</v>
      </c>
      <c r="L42" s="58"/>
      <c r="R42" s="32"/>
      <c r="S42" s="32"/>
    </row>
    <row r="43" spans="1:19" ht="21" customHeight="1" x14ac:dyDescent="0.2">
      <c r="C43" s="59"/>
      <c r="D43" s="60"/>
      <c r="E43" s="59"/>
      <c r="F43" s="60"/>
      <c r="G43" s="59"/>
      <c r="H43" s="27">
        <f t="shared" si="3"/>
        <v>0</v>
      </c>
      <c r="I43" s="60"/>
      <c r="J43" s="59"/>
      <c r="K43" s="27">
        <f t="shared" si="4"/>
        <v>0</v>
      </c>
      <c r="L43" s="59"/>
      <c r="M43" s="7"/>
      <c r="N43" s="61" t="s">
        <v>43</v>
      </c>
      <c r="O43" s="7"/>
      <c r="P43" s="7"/>
      <c r="Q43" s="7"/>
      <c r="R43" s="32"/>
      <c r="S43" s="32"/>
    </row>
    <row r="44" spans="1:19" ht="21" customHeight="1" x14ac:dyDescent="0.2">
      <c r="A44" s="62"/>
      <c r="B44" s="63"/>
      <c r="C44" s="75"/>
      <c r="D44" s="279"/>
      <c r="E44" s="280"/>
      <c r="F44" s="279"/>
      <c r="G44" s="58"/>
      <c r="H44" s="281"/>
      <c r="I44" s="282"/>
      <c r="J44" s="58"/>
      <c r="K44" s="135"/>
      <c r="L44" s="59"/>
      <c r="M44" s="7"/>
      <c r="N44" s="61"/>
      <c r="O44" s="7"/>
      <c r="P44" s="7"/>
      <c r="Q44" s="7"/>
      <c r="R44" s="32"/>
      <c r="S44" s="32"/>
    </row>
    <row r="45" spans="1:19" ht="21" customHeight="1" x14ac:dyDescent="0.2">
      <c r="A45" s="62"/>
      <c r="B45" s="63"/>
      <c r="C45" s="75"/>
      <c r="D45" s="279"/>
      <c r="E45" s="280"/>
      <c r="F45" s="279"/>
      <c r="G45" s="58"/>
      <c r="H45" s="281"/>
      <c r="I45" s="282"/>
      <c r="J45" s="58"/>
      <c r="K45" s="135"/>
      <c r="L45" s="59"/>
      <c r="M45" s="7"/>
      <c r="N45" s="61"/>
      <c r="O45" s="7"/>
      <c r="P45" s="7"/>
      <c r="Q45" s="7"/>
      <c r="R45" s="32"/>
      <c r="S45" s="32"/>
    </row>
    <row r="46" spans="1:19" ht="21" customHeight="1" x14ac:dyDescent="0.2">
      <c r="C46" s="59"/>
      <c r="D46" s="60"/>
      <c r="E46" s="59"/>
      <c r="F46" s="60"/>
      <c r="G46" s="59"/>
      <c r="H46" s="31">
        <f t="shared" si="3"/>
        <v>0</v>
      </c>
      <c r="I46" s="60"/>
      <c r="J46" s="59"/>
      <c r="K46" s="27">
        <f t="shared" si="4"/>
        <v>0</v>
      </c>
      <c r="L46" s="59"/>
      <c r="M46" s="7"/>
      <c r="N46" s="61"/>
      <c r="O46" s="7"/>
      <c r="P46" s="7"/>
      <c r="Q46" s="7"/>
      <c r="R46" s="32"/>
      <c r="S46" s="32"/>
    </row>
    <row r="47" spans="1:19" ht="30" customHeight="1" x14ac:dyDescent="0.2">
      <c r="A47" s="339" t="s">
        <v>2</v>
      </c>
      <c r="B47" s="329"/>
      <c r="C47" s="340"/>
      <c r="D47" s="64" t="str">
        <f>IF(D4="","",D4)</f>
        <v>実績R5/3期</v>
      </c>
      <c r="E47" s="16" t="s">
        <v>3</v>
      </c>
      <c r="F47" s="64" t="str">
        <f>IF(F4="","",F4)</f>
        <v>修正項目</v>
      </c>
      <c r="G47" s="16" t="s">
        <v>3</v>
      </c>
      <c r="H47" s="27" t="e">
        <f t="shared" si="3"/>
        <v>#VALUE!</v>
      </c>
      <c r="I47" s="64" t="str">
        <f>IF(I4="","",I4)</f>
        <v>実績R5/3期</v>
      </c>
      <c r="J47" s="16" t="s">
        <v>3</v>
      </c>
      <c r="K47" s="27" t="e">
        <f t="shared" si="4"/>
        <v>#VALUE!</v>
      </c>
      <c r="L47" s="305" t="s">
        <v>4</v>
      </c>
      <c r="M47" s="306"/>
      <c r="N47" s="7"/>
      <c r="O47" s="7"/>
      <c r="P47" s="7"/>
      <c r="Q47" s="7"/>
      <c r="R47" s="32"/>
      <c r="S47" s="32"/>
    </row>
    <row r="48" spans="1:19" ht="21" customHeight="1" x14ac:dyDescent="0.2">
      <c r="A48" s="349" t="s">
        <v>44</v>
      </c>
      <c r="B48" s="65" t="s">
        <v>45</v>
      </c>
      <c r="C48" s="66"/>
      <c r="D48" s="67">
        <f>SUM(D49:D50)</f>
        <v>25000</v>
      </c>
      <c r="E48" s="68">
        <f t="shared" ref="E48:E75" si="10">D48/$D$42</f>
        <v>2.7777777777777776E-2</v>
      </c>
      <c r="F48" s="25">
        <f>SUM(F49:F50)</f>
        <v>0</v>
      </c>
      <c r="G48" s="69">
        <f t="shared" ref="G48:G75" si="11">F48/$F$42</f>
        <v>0</v>
      </c>
      <c r="H48" s="24">
        <f t="shared" si="3"/>
        <v>-25000</v>
      </c>
      <c r="I48" s="25">
        <f>SUM(I49:I50)</f>
        <v>25000</v>
      </c>
      <c r="J48" s="70">
        <f t="shared" ref="J48:J75" si="12">I48/$I$75</f>
        <v>2.9069767441860465E-2</v>
      </c>
      <c r="K48" s="27">
        <f t="shared" si="4"/>
        <v>25000</v>
      </c>
      <c r="L48" s="351" t="s">
        <v>45</v>
      </c>
      <c r="M48" s="315"/>
      <c r="N48" s="7"/>
      <c r="O48" s="7"/>
      <c r="P48" s="7"/>
      <c r="Q48" s="7"/>
      <c r="R48" s="32"/>
      <c r="S48" s="32"/>
    </row>
    <row r="49" spans="1:19" ht="21" customHeight="1" x14ac:dyDescent="0.2">
      <c r="A49" s="350"/>
      <c r="B49" s="28"/>
      <c r="C49" s="41" t="s">
        <v>46</v>
      </c>
      <c r="D49" s="192"/>
      <c r="E49" s="107">
        <f t="shared" si="10"/>
        <v>0</v>
      </c>
      <c r="F49" s="183"/>
      <c r="G49" s="113">
        <f t="shared" si="11"/>
        <v>0</v>
      </c>
      <c r="H49" s="31">
        <f t="shared" si="3"/>
        <v>0</v>
      </c>
      <c r="I49" s="203">
        <f t="shared" ref="I49:I50" si="13">+D49+F49</f>
        <v>0</v>
      </c>
      <c r="J49" s="107">
        <f t="shared" si="12"/>
        <v>0</v>
      </c>
      <c r="K49" s="27">
        <f t="shared" si="4"/>
        <v>0</v>
      </c>
      <c r="L49" s="352"/>
      <c r="M49" s="315"/>
      <c r="N49" s="32"/>
      <c r="O49" s="32"/>
      <c r="P49" s="32"/>
      <c r="Q49" s="32"/>
      <c r="R49" s="32"/>
      <c r="S49" s="32"/>
    </row>
    <row r="50" spans="1:19" ht="21" customHeight="1" x14ac:dyDescent="0.2">
      <c r="A50" s="350"/>
      <c r="B50" s="37"/>
      <c r="C50" s="53" t="s">
        <v>47</v>
      </c>
      <c r="D50" s="193">
        <v>25000</v>
      </c>
      <c r="E50" s="109">
        <f t="shared" si="10"/>
        <v>2.7777777777777776E-2</v>
      </c>
      <c r="F50" s="188"/>
      <c r="G50" s="181">
        <f t="shared" si="11"/>
        <v>0</v>
      </c>
      <c r="H50" s="27">
        <f t="shared" si="3"/>
        <v>-25000</v>
      </c>
      <c r="I50" s="204">
        <f t="shared" si="13"/>
        <v>25000</v>
      </c>
      <c r="J50" s="109">
        <f t="shared" si="12"/>
        <v>2.9069767441860465E-2</v>
      </c>
      <c r="K50" s="27">
        <f t="shared" si="4"/>
        <v>25000</v>
      </c>
      <c r="L50" s="352"/>
      <c r="M50" s="315"/>
      <c r="N50" s="74"/>
      <c r="O50" s="32"/>
      <c r="P50" s="32"/>
      <c r="Q50" s="32"/>
      <c r="R50" s="32"/>
      <c r="S50" s="32"/>
    </row>
    <row r="51" spans="1:19" ht="21" customHeight="1" x14ac:dyDescent="0.2">
      <c r="A51" s="350"/>
      <c r="B51" s="75" t="s">
        <v>48</v>
      </c>
      <c r="C51" s="76"/>
      <c r="D51" s="77">
        <f>SUM(D52:D59)</f>
        <v>85000</v>
      </c>
      <c r="E51" s="78">
        <f t="shared" si="10"/>
        <v>9.4444444444444442E-2</v>
      </c>
      <c r="F51" s="25">
        <f>SUM(F52:F59)</f>
        <v>0</v>
      </c>
      <c r="G51" s="79">
        <f t="shared" si="11"/>
        <v>0</v>
      </c>
      <c r="H51" s="24">
        <f t="shared" si="3"/>
        <v>-85000</v>
      </c>
      <c r="I51" s="25">
        <f>SUM(I52:I59)</f>
        <v>85000</v>
      </c>
      <c r="J51" s="78">
        <f t="shared" si="12"/>
        <v>9.8837209302325577E-2</v>
      </c>
      <c r="K51" s="27">
        <f t="shared" si="4"/>
        <v>85000</v>
      </c>
      <c r="L51" s="352"/>
      <c r="M51" s="315"/>
      <c r="N51" s="74"/>
      <c r="O51" s="32"/>
      <c r="P51" s="32"/>
      <c r="Q51" s="32"/>
      <c r="R51" s="32"/>
      <c r="S51" s="32"/>
    </row>
    <row r="52" spans="1:19" ht="21" customHeight="1" x14ac:dyDescent="0.2">
      <c r="A52" s="350"/>
      <c r="B52" s="75"/>
      <c r="C52" s="41" t="s">
        <v>49</v>
      </c>
      <c r="D52" s="192">
        <v>60000</v>
      </c>
      <c r="E52" s="107">
        <f t="shared" si="10"/>
        <v>6.6666666666666666E-2</v>
      </c>
      <c r="F52" s="183"/>
      <c r="G52" s="113">
        <f t="shared" si="11"/>
        <v>0</v>
      </c>
      <c r="H52" s="31">
        <f t="shared" si="3"/>
        <v>-60000</v>
      </c>
      <c r="I52" s="203">
        <f t="shared" ref="I52:I59" si="14">+D52+F52</f>
        <v>60000</v>
      </c>
      <c r="J52" s="107">
        <f t="shared" si="12"/>
        <v>6.9767441860465115E-2</v>
      </c>
      <c r="K52" s="27">
        <f t="shared" si="4"/>
        <v>60000</v>
      </c>
      <c r="L52" s="345" t="s">
        <v>48</v>
      </c>
      <c r="M52" s="347"/>
      <c r="N52" s="74"/>
      <c r="O52" s="32"/>
      <c r="P52" s="32"/>
      <c r="Q52" s="32"/>
      <c r="R52" s="32"/>
      <c r="S52" s="32"/>
    </row>
    <row r="53" spans="1:19" ht="21" customHeight="1" x14ac:dyDescent="0.2">
      <c r="A53" s="350"/>
      <c r="B53" s="75"/>
      <c r="C53" s="80" t="s">
        <v>50</v>
      </c>
      <c r="D53" s="194">
        <v>10000</v>
      </c>
      <c r="E53" s="108">
        <f t="shared" si="10"/>
        <v>1.1111111111111112E-2</v>
      </c>
      <c r="F53" s="205"/>
      <c r="G53" s="108">
        <f t="shared" si="11"/>
        <v>0</v>
      </c>
      <c r="H53" s="27">
        <f t="shared" si="3"/>
        <v>-10000</v>
      </c>
      <c r="I53" s="206">
        <f t="shared" si="14"/>
        <v>10000</v>
      </c>
      <c r="J53" s="108">
        <f t="shared" si="12"/>
        <v>1.1627906976744186E-2</v>
      </c>
      <c r="K53" s="27">
        <f t="shared" si="4"/>
        <v>10000</v>
      </c>
      <c r="L53" s="352"/>
      <c r="M53" s="315"/>
      <c r="N53" s="74"/>
      <c r="O53" s="32"/>
      <c r="P53" s="32"/>
      <c r="Q53" s="32"/>
      <c r="R53" s="32"/>
      <c r="S53" s="32"/>
    </row>
    <row r="54" spans="1:19" ht="21" customHeight="1" x14ac:dyDescent="0.2">
      <c r="A54" s="350"/>
      <c r="B54" s="75"/>
      <c r="C54" s="80" t="s">
        <v>51</v>
      </c>
      <c r="D54" s="194"/>
      <c r="E54" s="108">
        <f t="shared" si="10"/>
        <v>0</v>
      </c>
      <c r="F54" s="205"/>
      <c r="G54" s="108">
        <f t="shared" si="11"/>
        <v>0</v>
      </c>
      <c r="H54" s="27">
        <f t="shared" si="3"/>
        <v>0</v>
      </c>
      <c r="I54" s="206">
        <f t="shared" si="14"/>
        <v>0</v>
      </c>
      <c r="J54" s="108">
        <f t="shared" si="12"/>
        <v>0</v>
      </c>
      <c r="K54" s="27">
        <f t="shared" si="4"/>
        <v>0</v>
      </c>
      <c r="L54" s="352"/>
      <c r="M54" s="315"/>
      <c r="N54" s="74"/>
      <c r="O54" s="32"/>
      <c r="P54" s="32"/>
      <c r="Q54" s="32"/>
      <c r="R54" s="32"/>
      <c r="S54" s="32"/>
    </row>
    <row r="55" spans="1:19" ht="21" customHeight="1" x14ac:dyDescent="0.2">
      <c r="A55" s="350"/>
      <c r="B55" s="75"/>
      <c r="C55" s="80" t="s">
        <v>52</v>
      </c>
      <c r="D55" s="194"/>
      <c r="E55" s="108">
        <f t="shared" si="10"/>
        <v>0</v>
      </c>
      <c r="F55" s="205"/>
      <c r="G55" s="108">
        <f t="shared" si="11"/>
        <v>0</v>
      </c>
      <c r="H55" s="27">
        <f t="shared" si="3"/>
        <v>0</v>
      </c>
      <c r="I55" s="206">
        <f t="shared" si="14"/>
        <v>0</v>
      </c>
      <c r="J55" s="108">
        <f t="shared" si="12"/>
        <v>0</v>
      </c>
      <c r="K55" s="27">
        <f t="shared" si="4"/>
        <v>0</v>
      </c>
      <c r="L55" s="352"/>
      <c r="M55" s="315"/>
      <c r="N55" s="74"/>
      <c r="O55" s="32"/>
      <c r="P55" s="32"/>
      <c r="Q55" s="32"/>
      <c r="R55" s="32"/>
      <c r="S55" s="32"/>
    </row>
    <row r="56" spans="1:19" ht="21" customHeight="1" x14ac:dyDescent="0.2">
      <c r="A56" s="350"/>
      <c r="B56" s="75"/>
      <c r="C56" s="197" t="s">
        <v>53</v>
      </c>
      <c r="D56" s="194"/>
      <c r="E56" s="108">
        <f t="shared" si="10"/>
        <v>0</v>
      </c>
      <c r="F56" s="205"/>
      <c r="G56" s="108">
        <f t="shared" si="11"/>
        <v>0</v>
      </c>
      <c r="H56" s="27">
        <f t="shared" si="3"/>
        <v>0</v>
      </c>
      <c r="I56" s="206">
        <f t="shared" si="14"/>
        <v>0</v>
      </c>
      <c r="J56" s="108">
        <f t="shared" si="12"/>
        <v>0</v>
      </c>
      <c r="K56" s="27">
        <f t="shared" si="4"/>
        <v>0</v>
      </c>
      <c r="L56" s="352"/>
      <c r="M56" s="315"/>
      <c r="N56" s="74"/>
      <c r="O56" s="32"/>
      <c r="P56" s="32"/>
      <c r="Q56" s="32"/>
      <c r="R56" s="32"/>
      <c r="S56" s="32"/>
    </row>
    <row r="57" spans="1:19" ht="21" customHeight="1" x14ac:dyDescent="0.2">
      <c r="A57" s="350"/>
      <c r="B57" s="75"/>
      <c r="C57" s="197" t="s">
        <v>54</v>
      </c>
      <c r="D57" s="194"/>
      <c r="E57" s="108">
        <f t="shared" si="10"/>
        <v>0</v>
      </c>
      <c r="F57" s="205"/>
      <c r="G57" s="108">
        <f t="shared" si="11"/>
        <v>0</v>
      </c>
      <c r="H57" s="27">
        <f t="shared" si="3"/>
        <v>0</v>
      </c>
      <c r="I57" s="206">
        <f t="shared" si="14"/>
        <v>0</v>
      </c>
      <c r="J57" s="108">
        <f t="shared" si="12"/>
        <v>0</v>
      </c>
      <c r="K57" s="27">
        <f t="shared" si="4"/>
        <v>0</v>
      </c>
      <c r="L57" s="352"/>
      <c r="M57" s="315"/>
      <c r="N57" s="74"/>
      <c r="O57" s="32"/>
      <c r="P57" s="32"/>
      <c r="Q57" s="32"/>
      <c r="R57" s="32"/>
      <c r="S57" s="32"/>
    </row>
    <row r="58" spans="1:19" ht="21" customHeight="1" x14ac:dyDescent="0.2">
      <c r="A58" s="350"/>
      <c r="B58" s="75"/>
      <c r="C58" s="80" t="s">
        <v>55</v>
      </c>
      <c r="D58" s="194"/>
      <c r="E58" s="108">
        <f t="shared" si="10"/>
        <v>0</v>
      </c>
      <c r="F58" s="205"/>
      <c r="G58" s="108">
        <f t="shared" si="11"/>
        <v>0</v>
      </c>
      <c r="H58" s="27">
        <f t="shared" si="3"/>
        <v>0</v>
      </c>
      <c r="I58" s="206">
        <f t="shared" si="14"/>
        <v>0</v>
      </c>
      <c r="J58" s="108">
        <f t="shared" si="12"/>
        <v>0</v>
      </c>
      <c r="K58" s="27">
        <f t="shared" si="4"/>
        <v>0</v>
      </c>
      <c r="L58" s="352"/>
      <c r="M58" s="315"/>
      <c r="N58" s="74"/>
      <c r="O58" s="32"/>
      <c r="P58" s="32"/>
      <c r="Q58" s="32"/>
      <c r="R58" s="32"/>
      <c r="S58" s="32"/>
    </row>
    <row r="59" spans="1:19" ht="21" customHeight="1" thickBot="1" x14ac:dyDescent="0.25">
      <c r="A59" s="350"/>
      <c r="B59" s="75"/>
      <c r="C59" s="42" t="s">
        <v>56</v>
      </c>
      <c r="D59" s="190">
        <v>15000</v>
      </c>
      <c r="E59" s="181">
        <f t="shared" si="10"/>
        <v>1.6666666666666666E-2</v>
      </c>
      <c r="F59" s="184"/>
      <c r="G59" s="181">
        <f t="shared" si="11"/>
        <v>0</v>
      </c>
      <c r="H59" s="27">
        <f t="shared" si="3"/>
        <v>-15000</v>
      </c>
      <c r="I59" s="207">
        <f t="shared" si="14"/>
        <v>15000</v>
      </c>
      <c r="J59" s="181">
        <f t="shared" si="12"/>
        <v>1.7441860465116279E-2</v>
      </c>
      <c r="K59" s="27">
        <f t="shared" si="4"/>
        <v>15000</v>
      </c>
      <c r="L59" s="352"/>
      <c r="M59" s="315"/>
      <c r="N59" s="74"/>
      <c r="O59" s="32"/>
      <c r="P59" s="32"/>
      <c r="Q59" s="32"/>
      <c r="R59" s="32"/>
      <c r="S59" s="32"/>
    </row>
    <row r="60" spans="1:19" ht="24" customHeight="1" thickBot="1" x14ac:dyDescent="0.25">
      <c r="A60" s="320" t="s">
        <v>57</v>
      </c>
      <c r="B60" s="321"/>
      <c r="C60" s="341"/>
      <c r="D60" s="81">
        <f>D48+D51</f>
        <v>110000</v>
      </c>
      <c r="E60" s="82">
        <f t="shared" si="10"/>
        <v>0.12222222222222222</v>
      </c>
      <c r="F60" s="81">
        <f>F48+F51</f>
        <v>0</v>
      </c>
      <c r="G60" s="82">
        <f t="shared" si="11"/>
        <v>0</v>
      </c>
      <c r="H60" s="27">
        <f t="shared" si="3"/>
        <v>-110000</v>
      </c>
      <c r="I60" s="81">
        <f>I48+I51</f>
        <v>110000</v>
      </c>
      <c r="J60" s="83">
        <f t="shared" si="12"/>
        <v>0.12790697674418605</v>
      </c>
      <c r="K60" s="27">
        <f t="shared" si="4"/>
        <v>110000</v>
      </c>
      <c r="L60" s="353"/>
      <c r="M60" s="315"/>
      <c r="N60" s="74"/>
      <c r="O60" s="32"/>
      <c r="P60" s="32"/>
      <c r="Q60" s="32"/>
      <c r="R60" s="32"/>
      <c r="S60" s="32"/>
    </row>
    <row r="61" spans="1:19" ht="21" customHeight="1" x14ac:dyDescent="0.2">
      <c r="A61" s="342" t="s">
        <v>58</v>
      </c>
      <c r="B61" s="343"/>
      <c r="C61" s="223" t="s">
        <v>59</v>
      </c>
      <c r="D61" s="195">
        <v>770000</v>
      </c>
      <c r="E61" s="113">
        <f t="shared" si="10"/>
        <v>0.85555555555555551</v>
      </c>
      <c r="F61" s="187"/>
      <c r="G61" s="113">
        <f t="shared" si="11"/>
        <v>0</v>
      </c>
      <c r="H61" s="27">
        <f t="shared" si="3"/>
        <v>-770000</v>
      </c>
      <c r="I61" s="196">
        <f t="shared" ref="I61:I65" si="15">+D61+F61</f>
        <v>770000</v>
      </c>
      <c r="J61" s="113">
        <f t="shared" si="12"/>
        <v>0.89534883720930236</v>
      </c>
      <c r="K61" s="27">
        <f t="shared" si="4"/>
        <v>770000</v>
      </c>
      <c r="L61" s="345" t="s">
        <v>58</v>
      </c>
      <c r="M61" s="347"/>
      <c r="N61" s="74"/>
      <c r="O61" s="32"/>
      <c r="P61" s="32"/>
      <c r="Q61" s="32"/>
      <c r="R61" s="32"/>
      <c r="S61" s="32"/>
    </row>
    <row r="62" spans="1:19" ht="21" customHeight="1" x14ac:dyDescent="0.2">
      <c r="A62" s="344"/>
      <c r="B62" s="343"/>
      <c r="C62" s="224" t="s">
        <v>60</v>
      </c>
      <c r="D62" s="194"/>
      <c r="E62" s="108">
        <f t="shared" si="10"/>
        <v>0</v>
      </c>
      <c r="F62" s="205"/>
      <c r="G62" s="108">
        <f t="shared" si="11"/>
        <v>0</v>
      </c>
      <c r="H62" s="27">
        <f t="shared" si="3"/>
        <v>0</v>
      </c>
      <c r="I62" s="206">
        <f t="shared" si="15"/>
        <v>0</v>
      </c>
      <c r="J62" s="108">
        <f t="shared" si="12"/>
        <v>0</v>
      </c>
      <c r="K62" s="27">
        <f t="shared" si="4"/>
        <v>0</v>
      </c>
      <c r="L62" s="345"/>
      <c r="M62" s="315"/>
      <c r="N62" s="74"/>
      <c r="O62" s="32"/>
      <c r="P62" s="32"/>
      <c r="Q62" s="32"/>
      <c r="R62" s="32"/>
      <c r="S62" s="32"/>
    </row>
    <row r="63" spans="1:19" ht="21" customHeight="1" x14ac:dyDescent="0.2">
      <c r="A63" s="344"/>
      <c r="B63" s="343"/>
      <c r="C63" s="84" t="s">
        <v>55</v>
      </c>
      <c r="D63" s="190"/>
      <c r="E63" s="181">
        <f t="shared" si="10"/>
        <v>0</v>
      </c>
      <c r="F63" s="184"/>
      <c r="G63" s="181">
        <f t="shared" si="11"/>
        <v>0</v>
      </c>
      <c r="H63" s="27">
        <f t="shared" si="3"/>
        <v>0</v>
      </c>
      <c r="I63" s="207">
        <f t="shared" si="15"/>
        <v>0</v>
      </c>
      <c r="J63" s="181">
        <f t="shared" si="12"/>
        <v>0</v>
      </c>
      <c r="K63" s="27">
        <f t="shared" si="4"/>
        <v>0</v>
      </c>
      <c r="L63" s="345"/>
      <c r="M63" s="315"/>
      <c r="N63" s="85"/>
      <c r="O63" s="85"/>
      <c r="P63" s="85"/>
      <c r="Q63" s="32"/>
      <c r="R63" s="32"/>
      <c r="S63" s="32"/>
    </row>
    <row r="64" spans="1:19" ht="21" customHeight="1" x14ac:dyDescent="0.2">
      <c r="A64" s="344"/>
      <c r="B64" s="343"/>
      <c r="C64" s="84" t="s">
        <v>52</v>
      </c>
      <c r="D64" s="190"/>
      <c r="E64" s="181">
        <f t="shared" si="10"/>
        <v>0</v>
      </c>
      <c r="F64" s="184"/>
      <c r="G64" s="181">
        <f t="shared" si="11"/>
        <v>0</v>
      </c>
      <c r="H64" s="27">
        <f t="shared" si="3"/>
        <v>0</v>
      </c>
      <c r="I64" s="207">
        <f t="shared" si="15"/>
        <v>0</v>
      </c>
      <c r="J64" s="181">
        <f t="shared" si="12"/>
        <v>0</v>
      </c>
      <c r="K64" s="27">
        <f t="shared" si="4"/>
        <v>0</v>
      </c>
      <c r="L64" s="345"/>
      <c r="M64" s="315"/>
      <c r="N64" s="85"/>
      <c r="O64" s="85"/>
      <c r="P64" s="85"/>
      <c r="Q64" s="32"/>
      <c r="R64" s="32"/>
      <c r="S64" s="32"/>
    </row>
    <row r="65" spans="1:19" ht="21" customHeight="1" thickBot="1" x14ac:dyDescent="0.25">
      <c r="A65" s="344"/>
      <c r="B65" s="343"/>
      <c r="C65" s="84" t="s">
        <v>61</v>
      </c>
      <c r="D65" s="190">
        <v>6000</v>
      </c>
      <c r="E65" s="181">
        <f t="shared" si="10"/>
        <v>6.6666666666666671E-3</v>
      </c>
      <c r="F65" s="184"/>
      <c r="G65" s="181">
        <f t="shared" si="11"/>
        <v>0</v>
      </c>
      <c r="H65" s="27">
        <f t="shared" si="3"/>
        <v>-6000</v>
      </c>
      <c r="I65" s="207">
        <f t="shared" si="15"/>
        <v>6000</v>
      </c>
      <c r="J65" s="181">
        <f t="shared" si="12"/>
        <v>6.9767441860465115E-3</v>
      </c>
      <c r="K65" s="27">
        <f t="shared" si="4"/>
        <v>6000</v>
      </c>
      <c r="L65" s="345"/>
      <c r="M65" s="315"/>
      <c r="N65" s="85"/>
      <c r="O65" s="85"/>
      <c r="P65" s="85"/>
      <c r="Q65" s="32"/>
      <c r="R65" s="32"/>
      <c r="S65" s="32"/>
    </row>
    <row r="66" spans="1:19" ht="24" customHeight="1" thickBot="1" x14ac:dyDescent="0.25">
      <c r="A66" s="348" t="s">
        <v>62</v>
      </c>
      <c r="B66" s="321"/>
      <c r="C66" s="341"/>
      <c r="D66" s="81">
        <f>SUM(D61:D65)</f>
        <v>776000</v>
      </c>
      <c r="E66" s="82">
        <f t="shared" si="10"/>
        <v>0.86222222222222222</v>
      </c>
      <c r="F66" s="87">
        <f>SUM(F61:F65)</f>
        <v>0</v>
      </c>
      <c r="G66" s="82">
        <f t="shared" si="11"/>
        <v>0</v>
      </c>
      <c r="H66" s="27">
        <f t="shared" si="3"/>
        <v>-776000</v>
      </c>
      <c r="I66" s="87">
        <f>SUM(I61:I65)</f>
        <v>776000</v>
      </c>
      <c r="J66" s="83">
        <f t="shared" si="12"/>
        <v>0.9023255813953488</v>
      </c>
      <c r="K66" s="27">
        <f t="shared" si="4"/>
        <v>776000</v>
      </c>
      <c r="L66" s="346"/>
      <c r="M66" s="315"/>
      <c r="N66" s="32"/>
      <c r="O66" s="32"/>
      <c r="P66" s="32"/>
      <c r="Q66" s="32"/>
      <c r="R66" s="32"/>
      <c r="S66" s="32"/>
    </row>
    <row r="67" spans="1:19" ht="24" customHeight="1" thickBot="1" x14ac:dyDescent="0.25">
      <c r="A67" s="320" t="s">
        <v>63</v>
      </c>
      <c r="B67" s="321"/>
      <c r="C67" s="341"/>
      <c r="D67" s="81">
        <f>D60+D66</f>
        <v>886000</v>
      </c>
      <c r="E67" s="82">
        <f t="shared" si="10"/>
        <v>0.98444444444444446</v>
      </c>
      <c r="F67" s="87">
        <f>F60+F66</f>
        <v>0</v>
      </c>
      <c r="G67" s="82">
        <f t="shared" si="11"/>
        <v>0</v>
      </c>
      <c r="H67" s="27">
        <f t="shared" si="3"/>
        <v>-886000</v>
      </c>
      <c r="I67" s="87">
        <f>I60+I66</f>
        <v>886000</v>
      </c>
      <c r="J67" s="83">
        <f t="shared" si="12"/>
        <v>1.0302325581395348</v>
      </c>
      <c r="K67" s="27">
        <f t="shared" si="4"/>
        <v>886000</v>
      </c>
      <c r="L67" s="346"/>
      <c r="M67" s="315"/>
    </row>
    <row r="68" spans="1:19" ht="21" customHeight="1" x14ac:dyDescent="0.2">
      <c r="A68" s="342" t="s">
        <v>64</v>
      </c>
      <c r="B68" s="354"/>
      <c r="C68" s="223" t="s">
        <v>65</v>
      </c>
      <c r="D68" s="196">
        <v>60000</v>
      </c>
      <c r="E68" s="113">
        <f t="shared" si="10"/>
        <v>6.6666666666666666E-2</v>
      </c>
      <c r="F68" s="196"/>
      <c r="G68" s="113">
        <f t="shared" si="11"/>
        <v>0</v>
      </c>
      <c r="H68" s="27">
        <f t="shared" si="3"/>
        <v>-60000</v>
      </c>
      <c r="I68" s="196">
        <f t="shared" ref="I68:I73" si="16">+D68+F68</f>
        <v>60000</v>
      </c>
      <c r="J68" s="72">
        <f t="shared" si="12"/>
        <v>6.9767441860465115E-2</v>
      </c>
      <c r="K68" s="27">
        <f t="shared" si="4"/>
        <v>60000</v>
      </c>
      <c r="L68" s="355" t="s">
        <v>64</v>
      </c>
      <c r="M68" s="358" t="s">
        <v>128</v>
      </c>
    </row>
    <row r="69" spans="1:19" ht="21" customHeight="1" x14ac:dyDescent="0.2">
      <c r="A69" s="342"/>
      <c r="B69" s="354"/>
      <c r="C69" s="224" t="s">
        <v>66</v>
      </c>
      <c r="D69" s="194">
        <v>15000</v>
      </c>
      <c r="E69" s="108">
        <f t="shared" si="10"/>
        <v>1.6666666666666666E-2</v>
      </c>
      <c r="F69" s="205"/>
      <c r="G69" s="108">
        <f t="shared" si="11"/>
        <v>0</v>
      </c>
      <c r="H69" s="27">
        <f t="shared" si="3"/>
        <v>-15000</v>
      </c>
      <c r="I69" s="206">
        <f t="shared" si="16"/>
        <v>15000</v>
      </c>
      <c r="J69" s="54">
        <f t="shared" si="12"/>
        <v>1.7441860465116279E-2</v>
      </c>
      <c r="K69" s="27">
        <f t="shared" si="4"/>
        <v>15000</v>
      </c>
      <c r="L69" s="356"/>
      <c r="M69" s="332"/>
    </row>
    <row r="70" spans="1:19" ht="21" customHeight="1" x14ac:dyDescent="0.2">
      <c r="A70" s="342"/>
      <c r="B70" s="354"/>
      <c r="C70" s="224" t="s">
        <v>67</v>
      </c>
      <c r="D70" s="194"/>
      <c r="E70" s="108">
        <f t="shared" si="10"/>
        <v>0</v>
      </c>
      <c r="F70" s="205"/>
      <c r="G70" s="108">
        <f t="shared" si="11"/>
        <v>0</v>
      </c>
      <c r="H70" s="27">
        <f t="shared" si="3"/>
        <v>0</v>
      </c>
      <c r="I70" s="206">
        <f t="shared" si="16"/>
        <v>0</v>
      </c>
      <c r="J70" s="54">
        <f t="shared" si="12"/>
        <v>0</v>
      </c>
      <c r="K70" s="27">
        <f t="shared" si="4"/>
        <v>0</v>
      </c>
      <c r="L70" s="356"/>
      <c r="M70" s="332"/>
    </row>
    <row r="71" spans="1:19" ht="21" customHeight="1" x14ac:dyDescent="0.2">
      <c r="A71" s="342"/>
      <c r="B71" s="354"/>
      <c r="C71" s="224" t="s">
        <v>68</v>
      </c>
      <c r="D71" s="194"/>
      <c r="E71" s="108">
        <f t="shared" si="10"/>
        <v>0</v>
      </c>
      <c r="F71" s="205"/>
      <c r="G71" s="108">
        <f t="shared" si="11"/>
        <v>0</v>
      </c>
      <c r="H71" s="27">
        <f t="shared" ref="H71:H75" si="17">F71-D71</f>
        <v>0</v>
      </c>
      <c r="I71" s="206">
        <f t="shared" si="16"/>
        <v>0</v>
      </c>
      <c r="J71" s="54">
        <f t="shared" si="12"/>
        <v>0</v>
      </c>
      <c r="K71" s="27">
        <f>I71-F71</f>
        <v>0</v>
      </c>
      <c r="L71" s="356"/>
      <c r="M71" s="332"/>
    </row>
    <row r="72" spans="1:19" ht="21" customHeight="1" thickBot="1" x14ac:dyDescent="0.25">
      <c r="A72" s="342"/>
      <c r="B72" s="354"/>
      <c r="C72" s="225" t="s">
        <v>69</v>
      </c>
      <c r="D72" s="190"/>
      <c r="E72" s="181">
        <f t="shared" si="10"/>
        <v>0</v>
      </c>
      <c r="F72" s="184"/>
      <c r="G72" s="181">
        <f t="shared" si="11"/>
        <v>0</v>
      </c>
      <c r="H72" s="27">
        <f t="shared" si="17"/>
        <v>0</v>
      </c>
      <c r="I72" s="207">
        <f t="shared" si="16"/>
        <v>0</v>
      </c>
      <c r="J72" s="55">
        <f t="shared" si="12"/>
        <v>0</v>
      </c>
      <c r="K72" s="27">
        <f>I72-F72</f>
        <v>0</v>
      </c>
      <c r="L72" s="356"/>
      <c r="M72" s="332"/>
    </row>
    <row r="73" spans="1:19" ht="21" customHeight="1" thickBot="1" x14ac:dyDescent="0.25">
      <c r="A73" s="342"/>
      <c r="B73" s="354"/>
      <c r="C73" s="86" t="s">
        <v>70</v>
      </c>
      <c r="D73" s="190">
        <v>-61000</v>
      </c>
      <c r="E73" s="56">
        <f t="shared" si="10"/>
        <v>-6.7777777777777784E-2</v>
      </c>
      <c r="F73" s="177">
        <f>+F42</f>
        <v>-40000</v>
      </c>
      <c r="G73" s="176">
        <f t="shared" si="11"/>
        <v>1</v>
      </c>
      <c r="H73" s="135">
        <f t="shared" si="17"/>
        <v>21000</v>
      </c>
      <c r="I73" s="208">
        <f t="shared" si="16"/>
        <v>-101000</v>
      </c>
      <c r="J73" s="176">
        <f t="shared" si="12"/>
        <v>-0.11744186046511627</v>
      </c>
      <c r="K73" s="135">
        <f>I73-F73</f>
        <v>-61000</v>
      </c>
      <c r="L73" s="356"/>
      <c r="M73" s="332"/>
    </row>
    <row r="74" spans="1:19" ht="24" customHeight="1" thickBot="1" x14ac:dyDescent="0.25">
      <c r="A74" s="359" t="s">
        <v>71</v>
      </c>
      <c r="B74" s="360"/>
      <c r="C74" s="360"/>
      <c r="D74" s="81">
        <f>SUM(D68:D73)</f>
        <v>14000</v>
      </c>
      <c r="E74" s="82">
        <f t="shared" si="10"/>
        <v>1.5555555555555555E-2</v>
      </c>
      <c r="F74" s="87">
        <f>SUM(F68:F73)</f>
        <v>-40000</v>
      </c>
      <c r="G74" s="82">
        <f t="shared" si="11"/>
        <v>1</v>
      </c>
      <c r="H74" s="27">
        <f t="shared" si="17"/>
        <v>-54000</v>
      </c>
      <c r="I74" s="213">
        <f>SUM(I68:I73)</f>
        <v>-26000</v>
      </c>
      <c r="J74" s="176">
        <f t="shared" si="12"/>
        <v>-3.0232558139534883E-2</v>
      </c>
      <c r="K74" s="27">
        <f>I74-F74</f>
        <v>14000</v>
      </c>
      <c r="L74" s="357"/>
      <c r="M74" s="333"/>
    </row>
    <row r="75" spans="1:19" ht="30" customHeight="1" thickBot="1" x14ac:dyDescent="0.25">
      <c r="A75" s="359" t="s">
        <v>72</v>
      </c>
      <c r="B75" s="360"/>
      <c r="C75" s="360"/>
      <c r="D75" s="81">
        <f>D67+D74</f>
        <v>900000</v>
      </c>
      <c r="E75" s="82">
        <f t="shared" si="10"/>
        <v>1</v>
      </c>
      <c r="F75" s="87">
        <f>F67+F74</f>
        <v>-40000</v>
      </c>
      <c r="G75" s="82">
        <f t="shared" si="11"/>
        <v>1</v>
      </c>
      <c r="H75" s="27">
        <f t="shared" si="17"/>
        <v>-940000</v>
      </c>
      <c r="I75" s="87">
        <f>I67+I74</f>
        <v>860000</v>
      </c>
      <c r="J75" s="83">
        <f t="shared" si="12"/>
        <v>1</v>
      </c>
      <c r="K75" s="27">
        <f>I75-F75</f>
        <v>900000</v>
      </c>
      <c r="L75" s="88"/>
      <c r="M75" s="62"/>
    </row>
    <row r="76" spans="1:19" ht="21" customHeight="1" thickBot="1" x14ac:dyDescent="0.25"/>
    <row r="77" spans="1:19" ht="21" customHeight="1" thickBot="1" x14ac:dyDescent="0.25">
      <c r="A77" s="3" t="s">
        <v>108</v>
      </c>
      <c r="D77" s="91" t="str">
        <f>IF(D42=D75,"","貸借不一致！")</f>
        <v/>
      </c>
      <c r="E77" s="92"/>
      <c r="F77" s="91" t="str">
        <f>IF(F42=F75,"","貸借不一致！")</f>
        <v/>
      </c>
      <c r="G77" s="92"/>
      <c r="H77" s="93"/>
      <c r="I77" s="133">
        <f>+I52+I44+I61+I62</f>
        <v>830000</v>
      </c>
      <c r="J77" s="92"/>
      <c r="K77" s="93"/>
      <c r="L77" s="92"/>
    </row>
    <row r="78" spans="1:19" ht="21" customHeight="1" x14ac:dyDescent="0.2"/>
  </sheetData>
  <protectedRanges>
    <protectedRange sqref="Q3 F68:F73 I49:I59 I68:I73 D25:D32 F25:F32 I25:I32 D6:D19 F6:F19 I6:I19 D61:D65 I61:I65 F61:F65 F49:F59 D49:D59 D68:D73 I41 D22 F22 I22" name="範囲1"/>
    <protectedRange sqref="D20:D21 F20:F21 I20:I21" name="範囲1_1"/>
    <protectedRange sqref="I44:I45" name="範囲1_2"/>
  </protectedRanges>
  <mergeCells count="41">
    <mergeCell ref="A68:B73"/>
    <mergeCell ref="L68:L74"/>
    <mergeCell ref="M68:M74"/>
    <mergeCell ref="A74:C74"/>
    <mergeCell ref="A75:C75"/>
    <mergeCell ref="A42:C42"/>
    <mergeCell ref="A47:C47"/>
    <mergeCell ref="L47:M47"/>
    <mergeCell ref="A60:C60"/>
    <mergeCell ref="A61:B65"/>
    <mergeCell ref="L61:L67"/>
    <mergeCell ref="M61:M67"/>
    <mergeCell ref="A66:C66"/>
    <mergeCell ref="A67:C67"/>
    <mergeCell ref="A48:A59"/>
    <mergeCell ref="L48:L51"/>
    <mergeCell ref="M48:M51"/>
    <mergeCell ref="L52:L60"/>
    <mergeCell ref="M52:M60"/>
    <mergeCell ref="A24:A39"/>
    <mergeCell ref="L24:L30"/>
    <mergeCell ref="M24:M30"/>
    <mergeCell ref="B30:C30"/>
    <mergeCell ref="L31:L41"/>
    <mergeCell ref="M31:M41"/>
    <mergeCell ref="A40:C40"/>
    <mergeCell ref="A41:C41"/>
    <mergeCell ref="A1:D1"/>
    <mergeCell ref="E1:J1"/>
    <mergeCell ref="A4:C4"/>
    <mergeCell ref="L4:M4"/>
    <mergeCell ref="S4:S6"/>
    <mergeCell ref="A5:A22"/>
    <mergeCell ref="L5:L10"/>
    <mergeCell ref="M5:M10"/>
    <mergeCell ref="S8:S9"/>
    <mergeCell ref="L11:L14"/>
    <mergeCell ref="M11:M14"/>
    <mergeCell ref="L15:L23"/>
    <mergeCell ref="M15:M23"/>
    <mergeCell ref="A23:C23"/>
  </mergeCells>
  <phoneticPr fontId="1"/>
  <printOptions horizontalCentered="1"/>
  <pageMargins left="0.70866141732283472" right="0.70866141732283472" top="0.39370078740157483" bottom="0.19685039370078741" header="0.31496062992125984" footer="0.31496062992125984"/>
  <pageSetup paperSize="9" scale="50" orientation="portrait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7"/>
  <sheetViews>
    <sheetView tabSelected="1" topLeftCell="A26" workbookViewId="0">
      <selection activeCell="N7" sqref="N7"/>
    </sheetView>
  </sheetViews>
  <sheetFormatPr defaultRowHeight="16.5" x14ac:dyDescent="0.2"/>
  <cols>
    <col min="1" max="1" width="6.08984375" style="3" customWidth="1"/>
    <col min="2" max="2" width="3.6328125" style="3" customWidth="1"/>
    <col min="3" max="3" width="21.6328125" style="3" customWidth="1"/>
    <col min="4" max="4" width="15.6328125" style="89" customWidth="1"/>
    <col min="5" max="5" width="7.6328125" style="132" customWidth="1"/>
    <col min="6" max="6" width="15.6328125" style="89" customWidth="1"/>
    <col min="7" max="7" width="7.6328125" style="132" customWidth="1"/>
    <col min="8" max="8" width="15.6328125" style="89" customWidth="1"/>
    <col min="9" max="9" width="7.6328125" style="132" customWidth="1"/>
    <col min="10" max="10" width="3.6328125" style="3" customWidth="1"/>
    <col min="11" max="11" width="42.6328125" style="3" customWidth="1"/>
    <col min="12" max="14" width="14.08984375" style="3" customWidth="1"/>
    <col min="15" max="256" width="9" style="3"/>
    <col min="257" max="257" width="6.08984375" style="3" customWidth="1"/>
    <col min="258" max="258" width="3.6328125" style="3" customWidth="1"/>
    <col min="259" max="259" width="21.6328125" style="3" customWidth="1"/>
    <col min="260" max="260" width="15.6328125" style="3" customWidth="1"/>
    <col min="261" max="261" width="7.6328125" style="3" customWidth="1"/>
    <col min="262" max="262" width="15.6328125" style="3" customWidth="1"/>
    <col min="263" max="263" width="7.6328125" style="3" customWidth="1"/>
    <col min="264" max="264" width="15.6328125" style="3" customWidth="1"/>
    <col min="265" max="265" width="7.6328125" style="3" customWidth="1"/>
    <col min="266" max="266" width="3.6328125" style="3" customWidth="1"/>
    <col min="267" max="267" width="42.6328125" style="3" customWidth="1"/>
    <col min="268" max="270" width="14.08984375" style="3" customWidth="1"/>
    <col min="271" max="512" width="9" style="3"/>
    <col min="513" max="513" width="6.08984375" style="3" customWidth="1"/>
    <col min="514" max="514" width="3.6328125" style="3" customWidth="1"/>
    <col min="515" max="515" width="21.6328125" style="3" customWidth="1"/>
    <col min="516" max="516" width="15.6328125" style="3" customWidth="1"/>
    <col min="517" max="517" width="7.6328125" style="3" customWidth="1"/>
    <col min="518" max="518" width="15.6328125" style="3" customWidth="1"/>
    <col min="519" max="519" width="7.6328125" style="3" customWidth="1"/>
    <col min="520" max="520" width="15.6328125" style="3" customWidth="1"/>
    <col min="521" max="521" width="7.6328125" style="3" customWidth="1"/>
    <col min="522" max="522" width="3.6328125" style="3" customWidth="1"/>
    <col min="523" max="523" width="42.6328125" style="3" customWidth="1"/>
    <col min="524" max="526" width="14.08984375" style="3" customWidth="1"/>
    <col min="527" max="768" width="9" style="3"/>
    <col min="769" max="769" width="6.08984375" style="3" customWidth="1"/>
    <col min="770" max="770" width="3.6328125" style="3" customWidth="1"/>
    <col min="771" max="771" width="21.6328125" style="3" customWidth="1"/>
    <col min="772" max="772" width="15.6328125" style="3" customWidth="1"/>
    <col min="773" max="773" width="7.6328125" style="3" customWidth="1"/>
    <col min="774" max="774" width="15.6328125" style="3" customWidth="1"/>
    <col min="775" max="775" width="7.6328125" style="3" customWidth="1"/>
    <col min="776" max="776" width="15.6328125" style="3" customWidth="1"/>
    <col min="777" max="777" width="7.6328125" style="3" customWidth="1"/>
    <col min="778" max="778" width="3.6328125" style="3" customWidth="1"/>
    <col min="779" max="779" width="42.6328125" style="3" customWidth="1"/>
    <col min="780" max="782" width="14.08984375" style="3" customWidth="1"/>
    <col min="783" max="1024" width="9" style="3"/>
    <col min="1025" max="1025" width="6.08984375" style="3" customWidth="1"/>
    <col min="1026" max="1026" width="3.6328125" style="3" customWidth="1"/>
    <col min="1027" max="1027" width="21.6328125" style="3" customWidth="1"/>
    <col min="1028" max="1028" width="15.6328125" style="3" customWidth="1"/>
    <col min="1029" max="1029" width="7.6328125" style="3" customWidth="1"/>
    <col min="1030" max="1030" width="15.6328125" style="3" customWidth="1"/>
    <col min="1031" max="1031" width="7.6328125" style="3" customWidth="1"/>
    <col min="1032" max="1032" width="15.6328125" style="3" customWidth="1"/>
    <col min="1033" max="1033" width="7.6328125" style="3" customWidth="1"/>
    <col min="1034" max="1034" width="3.6328125" style="3" customWidth="1"/>
    <col min="1035" max="1035" width="42.6328125" style="3" customWidth="1"/>
    <col min="1036" max="1038" width="14.08984375" style="3" customWidth="1"/>
    <col min="1039" max="1280" width="9" style="3"/>
    <col min="1281" max="1281" width="6.08984375" style="3" customWidth="1"/>
    <col min="1282" max="1282" width="3.6328125" style="3" customWidth="1"/>
    <col min="1283" max="1283" width="21.6328125" style="3" customWidth="1"/>
    <col min="1284" max="1284" width="15.6328125" style="3" customWidth="1"/>
    <col min="1285" max="1285" width="7.6328125" style="3" customWidth="1"/>
    <col min="1286" max="1286" width="15.6328125" style="3" customWidth="1"/>
    <col min="1287" max="1287" width="7.6328125" style="3" customWidth="1"/>
    <col min="1288" max="1288" width="15.6328125" style="3" customWidth="1"/>
    <col min="1289" max="1289" width="7.6328125" style="3" customWidth="1"/>
    <col min="1290" max="1290" width="3.6328125" style="3" customWidth="1"/>
    <col min="1291" max="1291" width="42.6328125" style="3" customWidth="1"/>
    <col min="1292" max="1294" width="14.08984375" style="3" customWidth="1"/>
    <col min="1295" max="1536" width="9" style="3"/>
    <col min="1537" max="1537" width="6.08984375" style="3" customWidth="1"/>
    <col min="1538" max="1538" width="3.6328125" style="3" customWidth="1"/>
    <col min="1539" max="1539" width="21.6328125" style="3" customWidth="1"/>
    <col min="1540" max="1540" width="15.6328125" style="3" customWidth="1"/>
    <col min="1541" max="1541" width="7.6328125" style="3" customWidth="1"/>
    <col min="1542" max="1542" width="15.6328125" style="3" customWidth="1"/>
    <col min="1543" max="1543" width="7.6328125" style="3" customWidth="1"/>
    <col min="1544" max="1544" width="15.6328125" style="3" customWidth="1"/>
    <col min="1545" max="1545" width="7.6328125" style="3" customWidth="1"/>
    <col min="1546" max="1546" width="3.6328125" style="3" customWidth="1"/>
    <col min="1547" max="1547" width="42.6328125" style="3" customWidth="1"/>
    <col min="1548" max="1550" width="14.08984375" style="3" customWidth="1"/>
    <col min="1551" max="1792" width="9" style="3"/>
    <col min="1793" max="1793" width="6.08984375" style="3" customWidth="1"/>
    <col min="1794" max="1794" width="3.6328125" style="3" customWidth="1"/>
    <col min="1795" max="1795" width="21.6328125" style="3" customWidth="1"/>
    <col min="1796" max="1796" width="15.6328125" style="3" customWidth="1"/>
    <col min="1797" max="1797" width="7.6328125" style="3" customWidth="1"/>
    <col min="1798" max="1798" width="15.6328125" style="3" customWidth="1"/>
    <col min="1799" max="1799" width="7.6328125" style="3" customWidth="1"/>
    <col min="1800" max="1800" width="15.6328125" style="3" customWidth="1"/>
    <col min="1801" max="1801" width="7.6328125" style="3" customWidth="1"/>
    <col min="1802" max="1802" width="3.6328125" style="3" customWidth="1"/>
    <col min="1803" max="1803" width="42.6328125" style="3" customWidth="1"/>
    <col min="1804" max="1806" width="14.08984375" style="3" customWidth="1"/>
    <col min="1807" max="2048" width="9" style="3"/>
    <col min="2049" max="2049" width="6.08984375" style="3" customWidth="1"/>
    <col min="2050" max="2050" width="3.6328125" style="3" customWidth="1"/>
    <col min="2051" max="2051" width="21.6328125" style="3" customWidth="1"/>
    <col min="2052" max="2052" width="15.6328125" style="3" customWidth="1"/>
    <col min="2053" max="2053" width="7.6328125" style="3" customWidth="1"/>
    <col min="2054" max="2054" width="15.6328125" style="3" customWidth="1"/>
    <col min="2055" max="2055" width="7.6328125" style="3" customWidth="1"/>
    <col min="2056" max="2056" width="15.6328125" style="3" customWidth="1"/>
    <col min="2057" max="2057" width="7.6328125" style="3" customWidth="1"/>
    <col min="2058" max="2058" width="3.6328125" style="3" customWidth="1"/>
    <col min="2059" max="2059" width="42.6328125" style="3" customWidth="1"/>
    <col min="2060" max="2062" width="14.08984375" style="3" customWidth="1"/>
    <col min="2063" max="2304" width="9" style="3"/>
    <col min="2305" max="2305" width="6.08984375" style="3" customWidth="1"/>
    <col min="2306" max="2306" width="3.6328125" style="3" customWidth="1"/>
    <col min="2307" max="2307" width="21.6328125" style="3" customWidth="1"/>
    <col min="2308" max="2308" width="15.6328125" style="3" customWidth="1"/>
    <col min="2309" max="2309" width="7.6328125" style="3" customWidth="1"/>
    <col min="2310" max="2310" width="15.6328125" style="3" customWidth="1"/>
    <col min="2311" max="2311" width="7.6328125" style="3" customWidth="1"/>
    <col min="2312" max="2312" width="15.6328125" style="3" customWidth="1"/>
    <col min="2313" max="2313" width="7.6328125" style="3" customWidth="1"/>
    <col min="2314" max="2314" width="3.6328125" style="3" customWidth="1"/>
    <col min="2315" max="2315" width="42.6328125" style="3" customWidth="1"/>
    <col min="2316" max="2318" width="14.08984375" style="3" customWidth="1"/>
    <col min="2319" max="2560" width="9" style="3"/>
    <col min="2561" max="2561" width="6.08984375" style="3" customWidth="1"/>
    <col min="2562" max="2562" width="3.6328125" style="3" customWidth="1"/>
    <col min="2563" max="2563" width="21.6328125" style="3" customWidth="1"/>
    <col min="2564" max="2564" width="15.6328125" style="3" customWidth="1"/>
    <col min="2565" max="2565" width="7.6328125" style="3" customWidth="1"/>
    <col min="2566" max="2566" width="15.6328125" style="3" customWidth="1"/>
    <col min="2567" max="2567" width="7.6328125" style="3" customWidth="1"/>
    <col min="2568" max="2568" width="15.6328125" style="3" customWidth="1"/>
    <col min="2569" max="2569" width="7.6328125" style="3" customWidth="1"/>
    <col min="2570" max="2570" width="3.6328125" style="3" customWidth="1"/>
    <col min="2571" max="2571" width="42.6328125" style="3" customWidth="1"/>
    <col min="2572" max="2574" width="14.08984375" style="3" customWidth="1"/>
    <col min="2575" max="2816" width="9" style="3"/>
    <col min="2817" max="2817" width="6.08984375" style="3" customWidth="1"/>
    <col min="2818" max="2818" width="3.6328125" style="3" customWidth="1"/>
    <col min="2819" max="2819" width="21.6328125" style="3" customWidth="1"/>
    <col min="2820" max="2820" width="15.6328125" style="3" customWidth="1"/>
    <col min="2821" max="2821" width="7.6328125" style="3" customWidth="1"/>
    <col min="2822" max="2822" width="15.6328125" style="3" customWidth="1"/>
    <col min="2823" max="2823" width="7.6328125" style="3" customWidth="1"/>
    <col min="2824" max="2824" width="15.6328125" style="3" customWidth="1"/>
    <col min="2825" max="2825" width="7.6328125" style="3" customWidth="1"/>
    <col min="2826" max="2826" width="3.6328125" style="3" customWidth="1"/>
    <col min="2827" max="2827" width="42.6328125" style="3" customWidth="1"/>
    <col min="2828" max="2830" width="14.08984375" style="3" customWidth="1"/>
    <col min="2831" max="3072" width="9" style="3"/>
    <col min="3073" max="3073" width="6.08984375" style="3" customWidth="1"/>
    <col min="3074" max="3074" width="3.6328125" style="3" customWidth="1"/>
    <col min="3075" max="3075" width="21.6328125" style="3" customWidth="1"/>
    <col min="3076" max="3076" width="15.6328125" style="3" customWidth="1"/>
    <col min="3077" max="3077" width="7.6328125" style="3" customWidth="1"/>
    <col min="3078" max="3078" width="15.6328125" style="3" customWidth="1"/>
    <col min="3079" max="3079" width="7.6328125" style="3" customWidth="1"/>
    <col min="3080" max="3080" width="15.6328125" style="3" customWidth="1"/>
    <col min="3081" max="3081" width="7.6328125" style="3" customWidth="1"/>
    <col min="3082" max="3082" width="3.6328125" style="3" customWidth="1"/>
    <col min="3083" max="3083" width="42.6328125" style="3" customWidth="1"/>
    <col min="3084" max="3086" width="14.08984375" style="3" customWidth="1"/>
    <col min="3087" max="3328" width="9" style="3"/>
    <col min="3329" max="3329" width="6.08984375" style="3" customWidth="1"/>
    <col min="3330" max="3330" width="3.6328125" style="3" customWidth="1"/>
    <col min="3331" max="3331" width="21.6328125" style="3" customWidth="1"/>
    <col min="3332" max="3332" width="15.6328125" style="3" customWidth="1"/>
    <col min="3333" max="3333" width="7.6328125" style="3" customWidth="1"/>
    <col min="3334" max="3334" width="15.6328125" style="3" customWidth="1"/>
    <col min="3335" max="3335" width="7.6328125" style="3" customWidth="1"/>
    <col min="3336" max="3336" width="15.6328125" style="3" customWidth="1"/>
    <col min="3337" max="3337" width="7.6328125" style="3" customWidth="1"/>
    <col min="3338" max="3338" width="3.6328125" style="3" customWidth="1"/>
    <col min="3339" max="3339" width="42.6328125" style="3" customWidth="1"/>
    <col min="3340" max="3342" width="14.08984375" style="3" customWidth="1"/>
    <col min="3343" max="3584" width="9" style="3"/>
    <col min="3585" max="3585" width="6.08984375" style="3" customWidth="1"/>
    <col min="3586" max="3586" width="3.6328125" style="3" customWidth="1"/>
    <col min="3587" max="3587" width="21.6328125" style="3" customWidth="1"/>
    <col min="3588" max="3588" width="15.6328125" style="3" customWidth="1"/>
    <col min="3589" max="3589" width="7.6328125" style="3" customWidth="1"/>
    <col min="3590" max="3590" width="15.6328125" style="3" customWidth="1"/>
    <col min="3591" max="3591" width="7.6328125" style="3" customWidth="1"/>
    <col min="3592" max="3592" width="15.6328125" style="3" customWidth="1"/>
    <col min="3593" max="3593" width="7.6328125" style="3" customWidth="1"/>
    <col min="3594" max="3594" width="3.6328125" style="3" customWidth="1"/>
    <col min="3595" max="3595" width="42.6328125" style="3" customWidth="1"/>
    <col min="3596" max="3598" width="14.08984375" style="3" customWidth="1"/>
    <col min="3599" max="3840" width="9" style="3"/>
    <col min="3841" max="3841" width="6.08984375" style="3" customWidth="1"/>
    <col min="3842" max="3842" width="3.6328125" style="3" customWidth="1"/>
    <col min="3843" max="3843" width="21.6328125" style="3" customWidth="1"/>
    <col min="3844" max="3844" width="15.6328125" style="3" customWidth="1"/>
    <col min="3845" max="3845" width="7.6328125" style="3" customWidth="1"/>
    <col min="3846" max="3846" width="15.6328125" style="3" customWidth="1"/>
    <col min="3847" max="3847" width="7.6328125" style="3" customWidth="1"/>
    <col min="3848" max="3848" width="15.6328125" style="3" customWidth="1"/>
    <col min="3849" max="3849" width="7.6328125" style="3" customWidth="1"/>
    <col min="3850" max="3850" width="3.6328125" style="3" customWidth="1"/>
    <col min="3851" max="3851" width="42.6328125" style="3" customWidth="1"/>
    <col min="3852" max="3854" width="14.08984375" style="3" customWidth="1"/>
    <col min="3855" max="4096" width="9" style="3"/>
    <col min="4097" max="4097" width="6.08984375" style="3" customWidth="1"/>
    <col min="4098" max="4098" width="3.6328125" style="3" customWidth="1"/>
    <col min="4099" max="4099" width="21.6328125" style="3" customWidth="1"/>
    <col min="4100" max="4100" width="15.6328125" style="3" customWidth="1"/>
    <col min="4101" max="4101" width="7.6328125" style="3" customWidth="1"/>
    <col min="4102" max="4102" width="15.6328125" style="3" customWidth="1"/>
    <col min="4103" max="4103" width="7.6328125" style="3" customWidth="1"/>
    <col min="4104" max="4104" width="15.6328125" style="3" customWidth="1"/>
    <col min="4105" max="4105" width="7.6328125" style="3" customWidth="1"/>
    <col min="4106" max="4106" width="3.6328125" style="3" customWidth="1"/>
    <col min="4107" max="4107" width="42.6328125" style="3" customWidth="1"/>
    <col min="4108" max="4110" width="14.08984375" style="3" customWidth="1"/>
    <col min="4111" max="4352" width="9" style="3"/>
    <col min="4353" max="4353" width="6.08984375" style="3" customWidth="1"/>
    <col min="4354" max="4354" width="3.6328125" style="3" customWidth="1"/>
    <col min="4355" max="4355" width="21.6328125" style="3" customWidth="1"/>
    <col min="4356" max="4356" width="15.6328125" style="3" customWidth="1"/>
    <col min="4357" max="4357" width="7.6328125" style="3" customWidth="1"/>
    <col min="4358" max="4358" width="15.6328125" style="3" customWidth="1"/>
    <col min="4359" max="4359" width="7.6328125" style="3" customWidth="1"/>
    <col min="4360" max="4360" width="15.6328125" style="3" customWidth="1"/>
    <col min="4361" max="4361" width="7.6328125" style="3" customWidth="1"/>
    <col min="4362" max="4362" width="3.6328125" style="3" customWidth="1"/>
    <col min="4363" max="4363" width="42.6328125" style="3" customWidth="1"/>
    <col min="4364" max="4366" width="14.08984375" style="3" customWidth="1"/>
    <col min="4367" max="4608" width="9" style="3"/>
    <col min="4609" max="4609" width="6.08984375" style="3" customWidth="1"/>
    <col min="4610" max="4610" width="3.6328125" style="3" customWidth="1"/>
    <col min="4611" max="4611" width="21.6328125" style="3" customWidth="1"/>
    <col min="4612" max="4612" width="15.6328125" style="3" customWidth="1"/>
    <col min="4613" max="4613" width="7.6328125" style="3" customWidth="1"/>
    <col min="4614" max="4614" width="15.6328125" style="3" customWidth="1"/>
    <col min="4615" max="4615" width="7.6328125" style="3" customWidth="1"/>
    <col min="4616" max="4616" width="15.6328125" style="3" customWidth="1"/>
    <col min="4617" max="4617" width="7.6328125" style="3" customWidth="1"/>
    <col min="4618" max="4618" width="3.6328125" style="3" customWidth="1"/>
    <col min="4619" max="4619" width="42.6328125" style="3" customWidth="1"/>
    <col min="4620" max="4622" width="14.08984375" style="3" customWidth="1"/>
    <col min="4623" max="4864" width="9" style="3"/>
    <col min="4865" max="4865" width="6.08984375" style="3" customWidth="1"/>
    <col min="4866" max="4866" width="3.6328125" style="3" customWidth="1"/>
    <col min="4867" max="4867" width="21.6328125" style="3" customWidth="1"/>
    <col min="4868" max="4868" width="15.6328125" style="3" customWidth="1"/>
    <col min="4869" max="4869" width="7.6328125" style="3" customWidth="1"/>
    <col min="4870" max="4870" width="15.6328125" style="3" customWidth="1"/>
    <col min="4871" max="4871" width="7.6328125" style="3" customWidth="1"/>
    <col min="4872" max="4872" width="15.6328125" style="3" customWidth="1"/>
    <col min="4873" max="4873" width="7.6328125" style="3" customWidth="1"/>
    <col min="4874" max="4874" width="3.6328125" style="3" customWidth="1"/>
    <col min="4875" max="4875" width="42.6328125" style="3" customWidth="1"/>
    <col min="4876" max="4878" width="14.08984375" style="3" customWidth="1"/>
    <col min="4879" max="5120" width="9" style="3"/>
    <col min="5121" max="5121" width="6.08984375" style="3" customWidth="1"/>
    <col min="5122" max="5122" width="3.6328125" style="3" customWidth="1"/>
    <col min="5123" max="5123" width="21.6328125" style="3" customWidth="1"/>
    <col min="5124" max="5124" width="15.6328125" style="3" customWidth="1"/>
    <col min="5125" max="5125" width="7.6328125" style="3" customWidth="1"/>
    <col min="5126" max="5126" width="15.6328125" style="3" customWidth="1"/>
    <col min="5127" max="5127" width="7.6328125" style="3" customWidth="1"/>
    <col min="5128" max="5128" width="15.6328125" style="3" customWidth="1"/>
    <col min="5129" max="5129" width="7.6328125" style="3" customWidth="1"/>
    <col min="5130" max="5130" width="3.6328125" style="3" customWidth="1"/>
    <col min="5131" max="5131" width="42.6328125" style="3" customWidth="1"/>
    <col min="5132" max="5134" width="14.08984375" style="3" customWidth="1"/>
    <col min="5135" max="5376" width="9" style="3"/>
    <col min="5377" max="5377" width="6.08984375" style="3" customWidth="1"/>
    <col min="5378" max="5378" width="3.6328125" style="3" customWidth="1"/>
    <col min="5379" max="5379" width="21.6328125" style="3" customWidth="1"/>
    <col min="5380" max="5380" width="15.6328125" style="3" customWidth="1"/>
    <col min="5381" max="5381" width="7.6328125" style="3" customWidth="1"/>
    <col min="5382" max="5382" width="15.6328125" style="3" customWidth="1"/>
    <col min="5383" max="5383" width="7.6328125" style="3" customWidth="1"/>
    <col min="5384" max="5384" width="15.6328125" style="3" customWidth="1"/>
    <col min="5385" max="5385" width="7.6328125" style="3" customWidth="1"/>
    <col min="5386" max="5386" width="3.6328125" style="3" customWidth="1"/>
    <col min="5387" max="5387" width="42.6328125" style="3" customWidth="1"/>
    <col min="5388" max="5390" width="14.08984375" style="3" customWidth="1"/>
    <col min="5391" max="5632" width="9" style="3"/>
    <col min="5633" max="5633" width="6.08984375" style="3" customWidth="1"/>
    <col min="5634" max="5634" width="3.6328125" style="3" customWidth="1"/>
    <col min="5635" max="5635" width="21.6328125" style="3" customWidth="1"/>
    <col min="5636" max="5636" width="15.6328125" style="3" customWidth="1"/>
    <col min="5637" max="5637" width="7.6328125" style="3" customWidth="1"/>
    <col min="5638" max="5638" width="15.6328125" style="3" customWidth="1"/>
    <col min="5639" max="5639" width="7.6328125" style="3" customWidth="1"/>
    <col min="5640" max="5640" width="15.6328125" style="3" customWidth="1"/>
    <col min="5641" max="5641" width="7.6328125" style="3" customWidth="1"/>
    <col min="5642" max="5642" width="3.6328125" style="3" customWidth="1"/>
    <col min="5643" max="5643" width="42.6328125" style="3" customWidth="1"/>
    <col min="5644" max="5646" width="14.08984375" style="3" customWidth="1"/>
    <col min="5647" max="5888" width="9" style="3"/>
    <col min="5889" max="5889" width="6.08984375" style="3" customWidth="1"/>
    <col min="5890" max="5890" width="3.6328125" style="3" customWidth="1"/>
    <col min="5891" max="5891" width="21.6328125" style="3" customWidth="1"/>
    <col min="5892" max="5892" width="15.6328125" style="3" customWidth="1"/>
    <col min="5893" max="5893" width="7.6328125" style="3" customWidth="1"/>
    <col min="5894" max="5894" width="15.6328125" style="3" customWidth="1"/>
    <col min="5895" max="5895" width="7.6328125" style="3" customWidth="1"/>
    <col min="5896" max="5896" width="15.6328125" style="3" customWidth="1"/>
    <col min="5897" max="5897" width="7.6328125" style="3" customWidth="1"/>
    <col min="5898" max="5898" width="3.6328125" style="3" customWidth="1"/>
    <col min="5899" max="5899" width="42.6328125" style="3" customWidth="1"/>
    <col min="5900" max="5902" width="14.08984375" style="3" customWidth="1"/>
    <col min="5903" max="6144" width="9" style="3"/>
    <col min="6145" max="6145" width="6.08984375" style="3" customWidth="1"/>
    <col min="6146" max="6146" width="3.6328125" style="3" customWidth="1"/>
    <col min="6147" max="6147" width="21.6328125" style="3" customWidth="1"/>
    <col min="6148" max="6148" width="15.6328125" style="3" customWidth="1"/>
    <col min="6149" max="6149" width="7.6328125" style="3" customWidth="1"/>
    <col min="6150" max="6150" width="15.6328125" style="3" customWidth="1"/>
    <col min="6151" max="6151" width="7.6328125" style="3" customWidth="1"/>
    <col min="6152" max="6152" width="15.6328125" style="3" customWidth="1"/>
    <col min="6153" max="6153" width="7.6328125" style="3" customWidth="1"/>
    <col min="6154" max="6154" width="3.6328125" style="3" customWidth="1"/>
    <col min="6155" max="6155" width="42.6328125" style="3" customWidth="1"/>
    <col min="6156" max="6158" width="14.08984375" style="3" customWidth="1"/>
    <col min="6159" max="6400" width="9" style="3"/>
    <col min="6401" max="6401" width="6.08984375" style="3" customWidth="1"/>
    <col min="6402" max="6402" width="3.6328125" style="3" customWidth="1"/>
    <col min="6403" max="6403" width="21.6328125" style="3" customWidth="1"/>
    <col min="6404" max="6404" width="15.6328125" style="3" customWidth="1"/>
    <col min="6405" max="6405" width="7.6328125" style="3" customWidth="1"/>
    <col min="6406" max="6406" width="15.6328125" style="3" customWidth="1"/>
    <col min="6407" max="6407" width="7.6328125" style="3" customWidth="1"/>
    <col min="6408" max="6408" width="15.6328125" style="3" customWidth="1"/>
    <col min="6409" max="6409" width="7.6328125" style="3" customWidth="1"/>
    <col min="6410" max="6410" width="3.6328125" style="3" customWidth="1"/>
    <col min="6411" max="6411" width="42.6328125" style="3" customWidth="1"/>
    <col min="6412" max="6414" width="14.08984375" style="3" customWidth="1"/>
    <col min="6415" max="6656" width="9" style="3"/>
    <col min="6657" max="6657" width="6.08984375" style="3" customWidth="1"/>
    <col min="6658" max="6658" width="3.6328125" style="3" customWidth="1"/>
    <col min="6659" max="6659" width="21.6328125" style="3" customWidth="1"/>
    <col min="6660" max="6660" width="15.6328125" style="3" customWidth="1"/>
    <col min="6661" max="6661" width="7.6328125" style="3" customWidth="1"/>
    <col min="6662" max="6662" width="15.6328125" style="3" customWidth="1"/>
    <col min="6663" max="6663" width="7.6328125" style="3" customWidth="1"/>
    <col min="6664" max="6664" width="15.6328125" style="3" customWidth="1"/>
    <col min="6665" max="6665" width="7.6328125" style="3" customWidth="1"/>
    <col min="6666" max="6666" width="3.6328125" style="3" customWidth="1"/>
    <col min="6667" max="6667" width="42.6328125" style="3" customWidth="1"/>
    <col min="6668" max="6670" width="14.08984375" style="3" customWidth="1"/>
    <col min="6671" max="6912" width="9" style="3"/>
    <col min="6913" max="6913" width="6.08984375" style="3" customWidth="1"/>
    <col min="6914" max="6914" width="3.6328125" style="3" customWidth="1"/>
    <col min="6915" max="6915" width="21.6328125" style="3" customWidth="1"/>
    <col min="6916" max="6916" width="15.6328125" style="3" customWidth="1"/>
    <col min="6917" max="6917" width="7.6328125" style="3" customWidth="1"/>
    <col min="6918" max="6918" width="15.6328125" style="3" customWidth="1"/>
    <col min="6919" max="6919" width="7.6328125" style="3" customWidth="1"/>
    <col min="6920" max="6920" width="15.6328125" style="3" customWidth="1"/>
    <col min="6921" max="6921" width="7.6328125" style="3" customWidth="1"/>
    <col min="6922" max="6922" width="3.6328125" style="3" customWidth="1"/>
    <col min="6923" max="6923" width="42.6328125" style="3" customWidth="1"/>
    <col min="6924" max="6926" width="14.08984375" style="3" customWidth="1"/>
    <col min="6927" max="7168" width="9" style="3"/>
    <col min="7169" max="7169" width="6.08984375" style="3" customWidth="1"/>
    <col min="7170" max="7170" width="3.6328125" style="3" customWidth="1"/>
    <col min="7171" max="7171" width="21.6328125" style="3" customWidth="1"/>
    <col min="7172" max="7172" width="15.6328125" style="3" customWidth="1"/>
    <col min="7173" max="7173" width="7.6328125" style="3" customWidth="1"/>
    <col min="7174" max="7174" width="15.6328125" style="3" customWidth="1"/>
    <col min="7175" max="7175" width="7.6328125" style="3" customWidth="1"/>
    <col min="7176" max="7176" width="15.6328125" style="3" customWidth="1"/>
    <col min="7177" max="7177" width="7.6328125" style="3" customWidth="1"/>
    <col min="7178" max="7178" width="3.6328125" style="3" customWidth="1"/>
    <col min="7179" max="7179" width="42.6328125" style="3" customWidth="1"/>
    <col min="7180" max="7182" width="14.08984375" style="3" customWidth="1"/>
    <col min="7183" max="7424" width="9" style="3"/>
    <col min="7425" max="7425" width="6.08984375" style="3" customWidth="1"/>
    <col min="7426" max="7426" width="3.6328125" style="3" customWidth="1"/>
    <col min="7427" max="7427" width="21.6328125" style="3" customWidth="1"/>
    <col min="7428" max="7428" width="15.6328125" style="3" customWidth="1"/>
    <col min="7429" max="7429" width="7.6328125" style="3" customWidth="1"/>
    <col min="7430" max="7430" width="15.6328125" style="3" customWidth="1"/>
    <col min="7431" max="7431" width="7.6328125" style="3" customWidth="1"/>
    <col min="7432" max="7432" width="15.6328125" style="3" customWidth="1"/>
    <col min="7433" max="7433" width="7.6328125" style="3" customWidth="1"/>
    <col min="7434" max="7434" width="3.6328125" style="3" customWidth="1"/>
    <col min="7435" max="7435" width="42.6328125" style="3" customWidth="1"/>
    <col min="7436" max="7438" width="14.08984375" style="3" customWidth="1"/>
    <col min="7439" max="7680" width="9" style="3"/>
    <col min="7681" max="7681" width="6.08984375" style="3" customWidth="1"/>
    <col min="7682" max="7682" width="3.6328125" style="3" customWidth="1"/>
    <col min="7683" max="7683" width="21.6328125" style="3" customWidth="1"/>
    <col min="7684" max="7684" width="15.6328125" style="3" customWidth="1"/>
    <col min="7685" max="7685" width="7.6328125" style="3" customWidth="1"/>
    <col min="7686" max="7686" width="15.6328125" style="3" customWidth="1"/>
    <col min="7687" max="7687" width="7.6328125" style="3" customWidth="1"/>
    <col min="7688" max="7688" width="15.6328125" style="3" customWidth="1"/>
    <col min="7689" max="7689" width="7.6328125" style="3" customWidth="1"/>
    <col min="7690" max="7690" width="3.6328125" style="3" customWidth="1"/>
    <col min="7691" max="7691" width="42.6328125" style="3" customWidth="1"/>
    <col min="7692" max="7694" width="14.08984375" style="3" customWidth="1"/>
    <col min="7695" max="7936" width="9" style="3"/>
    <col min="7937" max="7937" width="6.08984375" style="3" customWidth="1"/>
    <col min="7938" max="7938" width="3.6328125" style="3" customWidth="1"/>
    <col min="7939" max="7939" width="21.6328125" style="3" customWidth="1"/>
    <col min="7940" max="7940" width="15.6328125" style="3" customWidth="1"/>
    <col min="7941" max="7941" width="7.6328125" style="3" customWidth="1"/>
    <col min="7942" max="7942" width="15.6328125" style="3" customWidth="1"/>
    <col min="7943" max="7943" width="7.6328125" style="3" customWidth="1"/>
    <col min="7944" max="7944" width="15.6328125" style="3" customWidth="1"/>
    <col min="7945" max="7945" width="7.6328125" style="3" customWidth="1"/>
    <col min="7946" max="7946" width="3.6328125" style="3" customWidth="1"/>
    <col min="7947" max="7947" width="42.6328125" style="3" customWidth="1"/>
    <col min="7948" max="7950" width="14.08984375" style="3" customWidth="1"/>
    <col min="7951" max="8192" width="9" style="3"/>
    <col min="8193" max="8193" width="6.08984375" style="3" customWidth="1"/>
    <col min="8194" max="8194" width="3.6328125" style="3" customWidth="1"/>
    <col min="8195" max="8195" width="21.6328125" style="3" customWidth="1"/>
    <col min="8196" max="8196" width="15.6328125" style="3" customWidth="1"/>
    <col min="8197" max="8197" width="7.6328125" style="3" customWidth="1"/>
    <col min="8198" max="8198" width="15.6328125" style="3" customWidth="1"/>
    <col min="8199" max="8199" width="7.6328125" style="3" customWidth="1"/>
    <col min="8200" max="8200" width="15.6328125" style="3" customWidth="1"/>
    <col min="8201" max="8201" width="7.6328125" style="3" customWidth="1"/>
    <col min="8202" max="8202" width="3.6328125" style="3" customWidth="1"/>
    <col min="8203" max="8203" width="42.6328125" style="3" customWidth="1"/>
    <col min="8204" max="8206" width="14.08984375" style="3" customWidth="1"/>
    <col min="8207" max="8448" width="9" style="3"/>
    <col min="8449" max="8449" width="6.08984375" style="3" customWidth="1"/>
    <col min="8450" max="8450" width="3.6328125" style="3" customWidth="1"/>
    <col min="8451" max="8451" width="21.6328125" style="3" customWidth="1"/>
    <col min="8452" max="8452" width="15.6328125" style="3" customWidth="1"/>
    <col min="8453" max="8453" width="7.6328125" style="3" customWidth="1"/>
    <col min="8454" max="8454" width="15.6328125" style="3" customWidth="1"/>
    <col min="8455" max="8455" width="7.6328125" style="3" customWidth="1"/>
    <col min="8456" max="8456" width="15.6328125" style="3" customWidth="1"/>
    <col min="8457" max="8457" width="7.6328125" style="3" customWidth="1"/>
    <col min="8458" max="8458" width="3.6328125" style="3" customWidth="1"/>
    <col min="8459" max="8459" width="42.6328125" style="3" customWidth="1"/>
    <col min="8460" max="8462" width="14.08984375" style="3" customWidth="1"/>
    <col min="8463" max="8704" width="9" style="3"/>
    <col min="8705" max="8705" width="6.08984375" style="3" customWidth="1"/>
    <col min="8706" max="8706" width="3.6328125" style="3" customWidth="1"/>
    <col min="8707" max="8707" width="21.6328125" style="3" customWidth="1"/>
    <col min="8708" max="8708" width="15.6328125" style="3" customWidth="1"/>
    <col min="8709" max="8709" width="7.6328125" style="3" customWidth="1"/>
    <col min="8710" max="8710" width="15.6328125" style="3" customWidth="1"/>
    <col min="8711" max="8711" width="7.6328125" style="3" customWidth="1"/>
    <col min="8712" max="8712" width="15.6328125" style="3" customWidth="1"/>
    <col min="8713" max="8713" width="7.6328125" style="3" customWidth="1"/>
    <col min="8714" max="8714" width="3.6328125" style="3" customWidth="1"/>
    <col min="8715" max="8715" width="42.6328125" style="3" customWidth="1"/>
    <col min="8716" max="8718" width="14.08984375" style="3" customWidth="1"/>
    <col min="8719" max="8960" width="9" style="3"/>
    <col min="8961" max="8961" width="6.08984375" style="3" customWidth="1"/>
    <col min="8962" max="8962" width="3.6328125" style="3" customWidth="1"/>
    <col min="8963" max="8963" width="21.6328125" style="3" customWidth="1"/>
    <col min="8964" max="8964" width="15.6328125" style="3" customWidth="1"/>
    <col min="8965" max="8965" width="7.6328125" style="3" customWidth="1"/>
    <col min="8966" max="8966" width="15.6328125" style="3" customWidth="1"/>
    <col min="8967" max="8967" width="7.6328125" style="3" customWidth="1"/>
    <col min="8968" max="8968" width="15.6328125" style="3" customWidth="1"/>
    <col min="8969" max="8969" width="7.6328125" style="3" customWidth="1"/>
    <col min="8970" max="8970" width="3.6328125" style="3" customWidth="1"/>
    <col min="8971" max="8971" width="42.6328125" style="3" customWidth="1"/>
    <col min="8972" max="8974" width="14.08984375" style="3" customWidth="1"/>
    <col min="8975" max="9216" width="9" style="3"/>
    <col min="9217" max="9217" width="6.08984375" style="3" customWidth="1"/>
    <col min="9218" max="9218" width="3.6328125" style="3" customWidth="1"/>
    <col min="9219" max="9219" width="21.6328125" style="3" customWidth="1"/>
    <col min="9220" max="9220" width="15.6328125" style="3" customWidth="1"/>
    <col min="9221" max="9221" width="7.6328125" style="3" customWidth="1"/>
    <col min="9222" max="9222" width="15.6328125" style="3" customWidth="1"/>
    <col min="9223" max="9223" width="7.6328125" style="3" customWidth="1"/>
    <col min="9224" max="9224" width="15.6328125" style="3" customWidth="1"/>
    <col min="9225" max="9225" width="7.6328125" style="3" customWidth="1"/>
    <col min="9226" max="9226" width="3.6328125" style="3" customWidth="1"/>
    <col min="9227" max="9227" width="42.6328125" style="3" customWidth="1"/>
    <col min="9228" max="9230" width="14.08984375" style="3" customWidth="1"/>
    <col min="9231" max="9472" width="9" style="3"/>
    <col min="9473" max="9473" width="6.08984375" style="3" customWidth="1"/>
    <col min="9474" max="9474" width="3.6328125" style="3" customWidth="1"/>
    <col min="9475" max="9475" width="21.6328125" style="3" customWidth="1"/>
    <col min="9476" max="9476" width="15.6328125" style="3" customWidth="1"/>
    <col min="9477" max="9477" width="7.6328125" style="3" customWidth="1"/>
    <col min="9478" max="9478" width="15.6328125" style="3" customWidth="1"/>
    <col min="9479" max="9479" width="7.6328125" style="3" customWidth="1"/>
    <col min="9480" max="9480" width="15.6328125" style="3" customWidth="1"/>
    <col min="9481" max="9481" width="7.6328125" style="3" customWidth="1"/>
    <col min="9482" max="9482" width="3.6328125" style="3" customWidth="1"/>
    <col min="9483" max="9483" width="42.6328125" style="3" customWidth="1"/>
    <col min="9484" max="9486" width="14.08984375" style="3" customWidth="1"/>
    <col min="9487" max="9728" width="9" style="3"/>
    <col min="9729" max="9729" width="6.08984375" style="3" customWidth="1"/>
    <col min="9730" max="9730" width="3.6328125" style="3" customWidth="1"/>
    <col min="9731" max="9731" width="21.6328125" style="3" customWidth="1"/>
    <col min="9732" max="9732" width="15.6328125" style="3" customWidth="1"/>
    <col min="9733" max="9733" width="7.6328125" style="3" customWidth="1"/>
    <col min="9734" max="9734" width="15.6328125" style="3" customWidth="1"/>
    <col min="9735" max="9735" width="7.6328125" style="3" customWidth="1"/>
    <col min="9736" max="9736" width="15.6328125" style="3" customWidth="1"/>
    <col min="9737" max="9737" width="7.6328125" style="3" customWidth="1"/>
    <col min="9738" max="9738" width="3.6328125" style="3" customWidth="1"/>
    <col min="9739" max="9739" width="42.6328125" style="3" customWidth="1"/>
    <col min="9740" max="9742" width="14.08984375" style="3" customWidth="1"/>
    <col min="9743" max="9984" width="9" style="3"/>
    <col min="9985" max="9985" width="6.08984375" style="3" customWidth="1"/>
    <col min="9986" max="9986" width="3.6328125" style="3" customWidth="1"/>
    <col min="9987" max="9987" width="21.6328125" style="3" customWidth="1"/>
    <col min="9988" max="9988" width="15.6328125" style="3" customWidth="1"/>
    <col min="9989" max="9989" width="7.6328125" style="3" customWidth="1"/>
    <col min="9990" max="9990" width="15.6328125" style="3" customWidth="1"/>
    <col min="9991" max="9991" width="7.6328125" style="3" customWidth="1"/>
    <col min="9992" max="9992" width="15.6328125" style="3" customWidth="1"/>
    <col min="9993" max="9993" width="7.6328125" style="3" customWidth="1"/>
    <col min="9994" max="9994" width="3.6328125" style="3" customWidth="1"/>
    <col min="9995" max="9995" width="42.6328125" style="3" customWidth="1"/>
    <col min="9996" max="9998" width="14.08984375" style="3" customWidth="1"/>
    <col min="9999" max="10240" width="9" style="3"/>
    <col min="10241" max="10241" width="6.08984375" style="3" customWidth="1"/>
    <col min="10242" max="10242" width="3.6328125" style="3" customWidth="1"/>
    <col min="10243" max="10243" width="21.6328125" style="3" customWidth="1"/>
    <col min="10244" max="10244" width="15.6328125" style="3" customWidth="1"/>
    <col min="10245" max="10245" width="7.6328125" style="3" customWidth="1"/>
    <col min="10246" max="10246" width="15.6328125" style="3" customWidth="1"/>
    <col min="10247" max="10247" width="7.6328125" style="3" customWidth="1"/>
    <col min="10248" max="10248" width="15.6328125" style="3" customWidth="1"/>
    <col min="10249" max="10249" width="7.6328125" style="3" customWidth="1"/>
    <col min="10250" max="10250" width="3.6328125" style="3" customWidth="1"/>
    <col min="10251" max="10251" width="42.6328125" style="3" customWidth="1"/>
    <col min="10252" max="10254" width="14.08984375" style="3" customWidth="1"/>
    <col min="10255" max="10496" width="9" style="3"/>
    <col min="10497" max="10497" width="6.08984375" style="3" customWidth="1"/>
    <col min="10498" max="10498" width="3.6328125" style="3" customWidth="1"/>
    <col min="10499" max="10499" width="21.6328125" style="3" customWidth="1"/>
    <col min="10500" max="10500" width="15.6328125" style="3" customWidth="1"/>
    <col min="10501" max="10501" width="7.6328125" style="3" customWidth="1"/>
    <col min="10502" max="10502" width="15.6328125" style="3" customWidth="1"/>
    <col min="10503" max="10503" width="7.6328125" style="3" customWidth="1"/>
    <col min="10504" max="10504" width="15.6328125" style="3" customWidth="1"/>
    <col min="10505" max="10505" width="7.6328125" style="3" customWidth="1"/>
    <col min="10506" max="10506" width="3.6328125" style="3" customWidth="1"/>
    <col min="10507" max="10507" width="42.6328125" style="3" customWidth="1"/>
    <col min="10508" max="10510" width="14.08984375" style="3" customWidth="1"/>
    <col min="10511" max="10752" width="9" style="3"/>
    <col min="10753" max="10753" width="6.08984375" style="3" customWidth="1"/>
    <col min="10754" max="10754" width="3.6328125" style="3" customWidth="1"/>
    <col min="10755" max="10755" width="21.6328125" style="3" customWidth="1"/>
    <col min="10756" max="10756" width="15.6328125" style="3" customWidth="1"/>
    <col min="10757" max="10757" width="7.6328125" style="3" customWidth="1"/>
    <col min="10758" max="10758" width="15.6328125" style="3" customWidth="1"/>
    <col min="10759" max="10759" width="7.6328125" style="3" customWidth="1"/>
    <col min="10760" max="10760" width="15.6328125" style="3" customWidth="1"/>
    <col min="10761" max="10761" width="7.6328125" style="3" customWidth="1"/>
    <col min="10762" max="10762" width="3.6328125" style="3" customWidth="1"/>
    <col min="10763" max="10763" width="42.6328125" style="3" customWidth="1"/>
    <col min="10764" max="10766" width="14.08984375" style="3" customWidth="1"/>
    <col min="10767" max="11008" width="9" style="3"/>
    <col min="11009" max="11009" width="6.08984375" style="3" customWidth="1"/>
    <col min="11010" max="11010" width="3.6328125" style="3" customWidth="1"/>
    <col min="11011" max="11011" width="21.6328125" style="3" customWidth="1"/>
    <col min="11012" max="11012" width="15.6328125" style="3" customWidth="1"/>
    <col min="11013" max="11013" width="7.6328125" style="3" customWidth="1"/>
    <col min="11014" max="11014" width="15.6328125" style="3" customWidth="1"/>
    <col min="11015" max="11015" width="7.6328125" style="3" customWidth="1"/>
    <col min="11016" max="11016" width="15.6328125" style="3" customWidth="1"/>
    <col min="11017" max="11017" width="7.6328125" style="3" customWidth="1"/>
    <col min="11018" max="11018" width="3.6328125" style="3" customWidth="1"/>
    <col min="11019" max="11019" width="42.6328125" style="3" customWidth="1"/>
    <col min="11020" max="11022" width="14.08984375" style="3" customWidth="1"/>
    <col min="11023" max="11264" width="9" style="3"/>
    <col min="11265" max="11265" width="6.08984375" style="3" customWidth="1"/>
    <col min="11266" max="11266" width="3.6328125" style="3" customWidth="1"/>
    <col min="11267" max="11267" width="21.6328125" style="3" customWidth="1"/>
    <col min="11268" max="11268" width="15.6328125" style="3" customWidth="1"/>
    <col min="11269" max="11269" width="7.6328125" style="3" customWidth="1"/>
    <col min="11270" max="11270" width="15.6328125" style="3" customWidth="1"/>
    <col min="11271" max="11271" width="7.6328125" style="3" customWidth="1"/>
    <col min="11272" max="11272" width="15.6328125" style="3" customWidth="1"/>
    <col min="11273" max="11273" width="7.6328125" style="3" customWidth="1"/>
    <col min="11274" max="11274" width="3.6328125" style="3" customWidth="1"/>
    <col min="11275" max="11275" width="42.6328125" style="3" customWidth="1"/>
    <col min="11276" max="11278" width="14.08984375" style="3" customWidth="1"/>
    <col min="11279" max="11520" width="9" style="3"/>
    <col min="11521" max="11521" width="6.08984375" style="3" customWidth="1"/>
    <col min="11522" max="11522" width="3.6328125" style="3" customWidth="1"/>
    <col min="11523" max="11523" width="21.6328125" style="3" customWidth="1"/>
    <col min="11524" max="11524" width="15.6328125" style="3" customWidth="1"/>
    <col min="11525" max="11525" width="7.6328125" style="3" customWidth="1"/>
    <col min="11526" max="11526" width="15.6328125" style="3" customWidth="1"/>
    <col min="11527" max="11527" width="7.6328125" style="3" customWidth="1"/>
    <col min="11528" max="11528" width="15.6328125" style="3" customWidth="1"/>
    <col min="11529" max="11529" width="7.6328125" style="3" customWidth="1"/>
    <col min="11530" max="11530" width="3.6328125" style="3" customWidth="1"/>
    <col min="11531" max="11531" width="42.6328125" style="3" customWidth="1"/>
    <col min="11532" max="11534" width="14.08984375" style="3" customWidth="1"/>
    <col min="11535" max="11776" width="9" style="3"/>
    <col min="11777" max="11777" width="6.08984375" style="3" customWidth="1"/>
    <col min="11778" max="11778" width="3.6328125" style="3" customWidth="1"/>
    <col min="11779" max="11779" width="21.6328125" style="3" customWidth="1"/>
    <col min="11780" max="11780" width="15.6328125" style="3" customWidth="1"/>
    <col min="11781" max="11781" width="7.6328125" style="3" customWidth="1"/>
    <col min="11782" max="11782" width="15.6328125" style="3" customWidth="1"/>
    <col min="11783" max="11783" width="7.6328125" style="3" customWidth="1"/>
    <col min="11784" max="11784" width="15.6328125" style="3" customWidth="1"/>
    <col min="11785" max="11785" width="7.6328125" style="3" customWidth="1"/>
    <col min="11786" max="11786" width="3.6328125" style="3" customWidth="1"/>
    <col min="11787" max="11787" width="42.6328125" style="3" customWidth="1"/>
    <col min="11788" max="11790" width="14.08984375" style="3" customWidth="1"/>
    <col min="11791" max="12032" width="9" style="3"/>
    <col min="12033" max="12033" width="6.08984375" style="3" customWidth="1"/>
    <col min="12034" max="12034" width="3.6328125" style="3" customWidth="1"/>
    <col min="12035" max="12035" width="21.6328125" style="3" customWidth="1"/>
    <col min="12036" max="12036" width="15.6328125" style="3" customWidth="1"/>
    <col min="12037" max="12037" width="7.6328125" style="3" customWidth="1"/>
    <col min="12038" max="12038" width="15.6328125" style="3" customWidth="1"/>
    <col min="12039" max="12039" width="7.6328125" style="3" customWidth="1"/>
    <col min="12040" max="12040" width="15.6328125" style="3" customWidth="1"/>
    <col min="12041" max="12041" width="7.6328125" style="3" customWidth="1"/>
    <col min="12042" max="12042" width="3.6328125" style="3" customWidth="1"/>
    <col min="12043" max="12043" width="42.6328125" style="3" customWidth="1"/>
    <col min="12044" max="12046" width="14.08984375" style="3" customWidth="1"/>
    <col min="12047" max="12288" width="9" style="3"/>
    <col min="12289" max="12289" width="6.08984375" style="3" customWidth="1"/>
    <col min="12290" max="12290" width="3.6328125" style="3" customWidth="1"/>
    <col min="12291" max="12291" width="21.6328125" style="3" customWidth="1"/>
    <col min="12292" max="12292" width="15.6328125" style="3" customWidth="1"/>
    <col min="12293" max="12293" width="7.6328125" style="3" customWidth="1"/>
    <col min="12294" max="12294" width="15.6328125" style="3" customWidth="1"/>
    <col min="12295" max="12295" width="7.6328125" style="3" customWidth="1"/>
    <col min="12296" max="12296" width="15.6328125" style="3" customWidth="1"/>
    <col min="12297" max="12297" width="7.6328125" style="3" customWidth="1"/>
    <col min="12298" max="12298" width="3.6328125" style="3" customWidth="1"/>
    <col min="12299" max="12299" width="42.6328125" style="3" customWidth="1"/>
    <col min="12300" max="12302" width="14.08984375" style="3" customWidth="1"/>
    <col min="12303" max="12544" width="9" style="3"/>
    <col min="12545" max="12545" width="6.08984375" style="3" customWidth="1"/>
    <col min="12546" max="12546" width="3.6328125" style="3" customWidth="1"/>
    <col min="12547" max="12547" width="21.6328125" style="3" customWidth="1"/>
    <col min="12548" max="12548" width="15.6328125" style="3" customWidth="1"/>
    <col min="12549" max="12549" width="7.6328125" style="3" customWidth="1"/>
    <col min="12550" max="12550" width="15.6328125" style="3" customWidth="1"/>
    <col min="12551" max="12551" width="7.6328125" style="3" customWidth="1"/>
    <col min="12552" max="12552" width="15.6328125" style="3" customWidth="1"/>
    <col min="12553" max="12553" width="7.6328125" style="3" customWidth="1"/>
    <col min="12554" max="12554" width="3.6328125" style="3" customWidth="1"/>
    <col min="12555" max="12555" width="42.6328125" style="3" customWidth="1"/>
    <col min="12556" max="12558" width="14.08984375" style="3" customWidth="1"/>
    <col min="12559" max="12800" width="9" style="3"/>
    <col min="12801" max="12801" width="6.08984375" style="3" customWidth="1"/>
    <col min="12802" max="12802" width="3.6328125" style="3" customWidth="1"/>
    <col min="12803" max="12803" width="21.6328125" style="3" customWidth="1"/>
    <col min="12804" max="12804" width="15.6328125" style="3" customWidth="1"/>
    <col min="12805" max="12805" width="7.6328125" style="3" customWidth="1"/>
    <col min="12806" max="12806" width="15.6328125" style="3" customWidth="1"/>
    <col min="12807" max="12807" width="7.6328125" style="3" customWidth="1"/>
    <col min="12808" max="12808" width="15.6328125" style="3" customWidth="1"/>
    <col min="12809" max="12809" width="7.6328125" style="3" customWidth="1"/>
    <col min="12810" max="12810" width="3.6328125" style="3" customWidth="1"/>
    <col min="12811" max="12811" width="42.6328125" style="3" customWidth="1"/>
    <col min="12812" max="12814" width="14.08984375" style="3" customWidth="1"/>
    <col min="12815" max="13056" width="9" style="3"/>
    <col min="13057" max="13057" width="6.08984375" style="3" customWidth="1"/>
    <col min="13058" max="13058" width="3.6328125" style="3" customWidth="1"/>
    <col min="13059" max="13059" width="21.6328125" style="3" customWidth="1"/>
    <col min="13060" max="13060" width="15.6328125" style="3" customWidth="1"/>
    <col min="13061" max="13061" width="7.6328125" style="3" customWidth="1"/>
    <col min="13062" max="13062" width="15.6328125" style="3" customWidth="1"/>
    <col min="13063" max="13063" width="7.6328125" style="3" customWidth="1"/>
    <col min="13064" max="13064" width="15.6328125" style="3" customWidth="1"/>
    <col min="13065" max="13065" width="7.6328125" style="3" customWidth="1"/>
    <col min="13066" max="13066" width="3.6328125" style="3" customWidth="1"/>
    <col min="13067" max="13067" width="42.6328125" style="3" customWidth="1"/>
    <col min="13068" max="13070" width="14.08984375" style="3" customWidth="1"/>
    <col min="13071" max="13312" width="9" style="3"/>
    <col min="13313" max="13313" width="6.08984375" style="3" customWidth="1"/>
    <col min="13314" max="13314" width="3.6328125" style="3" customWidth="1"/>
    <col min="13315" max="13315" width="21.6328125" style="3" customWidth="1"/>
    <col min="13316" max="13316" width="15.6328125" style="3" customWidth="1"/>
    <col min="13317" max="13317" width="7.6328125" style="3" customWidth="1"/>
    <col min="13318" max="13318" width="15.6328125" style="3" customWidth="1"/>
    <col min="13319" max="13319" width="7.6328125" style="3" customWidth="1"/>
    <col min="13320" max="13320" width="15.6328125" style="3" customWidth="1"/>
    <col min="13321" max="13321" width="7.6328125" style="3" customWidth="1"/>
    <col min="13322" max="13322" width="3.6328125" style="3" customWidth="1"/>
    <col min="13323" max="13323" width="42.6328125" style="3" customWidth="1"/>
    <col min="13324" max="13326" width="14.08984375" style="3" customWidth="1"/>
    <col min="13327" max="13568" width="9" style="3"/>
    <col min="13569" max="13569" width="6.08984375" style="3" customWidth="1"/>
    <col min="13570" max="13570" width="3.6328125" style="3" customWidth="1"/>
    <col min="13571" max="13571" width="21.6328125" style="3" customWidth="1"/>
    <col min="13572" max="13572" width="15.6328125" style="3" customWidth="1"/>
    <col min="13573" max="13573" width="7.6328125" style="3" customWidth="1"/>
    <col min="13574" max="13574" width="15.6328125" style="3" customWidth="1"/>
    <col min="13575" max="13575" width="7.6328125" style="3" customWidth="1"/>
    <col min="13576" max="13576" width="15.6328125" style="3" customWidth="1"/>
    <col min="13577" max="13577" width="7.6328125" style="3" customWidth="1"/>
    <col min="13578" max="13578" width="3.6328125" style="3" customWidth="1"/>
    <col min="13579" max="13579" width="42.6328125" style="3" customWidth="1"/>
    <col min="13580" max="13582" width="14.08984375" style="3" customWidth="1"/>
    <col min="13583" max="13824" width="9" style="3"/>
    <col min="13825" max="13825" width="6.08984375" style="3" customWidth="1"/>
    <col min="13826" max="13826" width="3.6328125" style="3" customWidth="1"/>
    <col min="13827" max="13827" width="21.6328125" style="3" customWidth="1"/>
    <col min="13828" max="13828" width="15.6328125" style="3" customWidth="1"/>
    <col min="13829" max="13829" width="7.6328125" style="3" customWidth="1"/>
    <col min="13830" max="13830" width="15.6328125" style="3" customWidth="1"/>
    <col min="13831" max="13831" width="7.6328125" style="3" customWidth="1"/>
    <col min="13832" max="13832" width="15.6328125" style="3" customWidth="1"/>
    <col min="13833" max="13833" width="7.6328125" style="3" customWidth="1"/>
    <col min="13834" max="13834" width="3.6328125" style="3" customWidth="1"/>
    <col min="13835" max="13835" width="42.6328125" style="3" customWidth="1"/>
    <col min="13836" max="13838" width="14.08984375" style="3" customWidth="1"/>
    <col min="13839" max="14080" width="9" style="3"/>
    <col min="14081" max="14081" width="6.08984375" style="3" customWidth="1"/>
    <col min="14082" max="14082" width="3.6328125" style="3" customWidth="1"/>
    <col min="14083" max="14083" width="21.6328125" style="3" customWidth="1"/>
    <col min="14084" max="14084" width="15.6328125" style="3" customWidth="1"/>
    <col min="14085" max="14085" width="7.6328125" style="3" customWidth="1"/>
    <col min="14086" max="14086" width="15.6328125" style="3" customWidth="1"/>
    <col min="14087" max="14087" width="7.6328125" style="3" customWidth="1"/>
    <col min="14088" max="14088" width="15.6328125" style="3" customWidth="1"/>
    <col min="14089" max="14089" width="7.6328125" style="3" customWidth="1"/>
    <col min="14090" max="14090" width="3.6328125" style="3" customWidth="1"/>
    <col min="14091" max="14091" width="42.6328125" style="3" customWidth="1"/>
    <col min="14092" max="14094" width="14.08984375" style="3" customWidth="1"/>
    <col min="14095" max="14336" width="9" style="3"/>
    <col min="14337" max="14337" width="6.08984375" style="3" customWidth="1"/>
    <col min="14338" max="14338" width="3.6328125" style="3" customWidth="1"/>
    <col min="14339" max="14339" width="21.6328125" style="3" customWidth="1"/>
    <col min="14340" max="14340" width="15.6328125" style="3" customWidth="1"/>
    <col min="14341" max="14341" width="7.6328125" style="3" customWidth="1"/>
    <col min="14342" max="14342" width="15.6328125" style="3" customWidth="1"/>
    <col min="14343" max="14343" width="7.6328125" style="3" customWidth="1"/>
    <col min="14344" max="14344" width="15.6328125" style="3" customWidth="1"/>
    <col min="14345" max="14345" width="7.6328125" style="3" customWidth="1"/>
    <col min="14346" max="14346" width="3.6328125" style="3" customWidth="1"/>
    <col min="14347" max="14347" width="42.6328125" style="3" customWidth="1"/>
    <col min="14348" max="14350" width="14.08984375" style="3" customWidth="1"/>
    <col min="14351" max="14592" width="9" style="3"/>
    <col min="14593" max="14593" width="6.08984375" style="3" customWidth="1"/>
    <col min="14594" max="14594" width="3.6328125" style="3" customWidth="1"/>
    <col min="14595" max="14595" width="21.6328125" style="3" customWidth="1"/>
    <col min="14596" max="14596" width="15.6328125" style="3" customWidth="1"/>
    <col min="14597" max="14597" width="7.6328125" style="3" customWidth="1"/>
    <col min="14598" max="14598" width="15.6328125" style="3" customWidth="1"/>
    <col min="14599" max="14599" width="7.6328125" style="3" customWidth="1"/>
    <col min="14600" max="14600" width="15.6328125" style="3" customWidth="1"/>
    <col min="14601" max="14601" width="7.6328125" style="3" customWidth="1"/>
    <col min="14602" max="14602" width="3.6328125" style="3" customWidth="1"/>
    <col min="14603" max="14603" width="42.6328125" style="3" customWidth="1"/>
    <col min="14604" max="14606" width="14.08984375" style="3" customWidth="1"/>
    <col min="14607" max="14848" width="9" style="3"/>
    <col min="14849" max="14849" width="6.08984375" style="3" customWidth="1"/>
    <col min="14850" max="14850" width="3.6328125" style="3" customWidth="1"/>
    <col min="14851" max="14851" width="21.6328125" style="3" customWidth="1"/>
    <col min="14852" max="14852" width="15.6328125" style="3" customWidth="1"/>
    <col min="14853" max="14853" width="7.6328125" style="3" customWidth="1"/>
    <col min="14854" max="14854" width="15.6328125" style="3" customWidth="1"/>
    <col min="14855" max="14855" width="7.6328125" style="3" customWidth="1"/>
    <col min="14856" max="14856" width="15.6328125" style="3" customWidth="1"/>
    <col min="14857" max="14857" width="7.6328125" style="3" customWidth="1"/>
    <col min="14858" max="14858" width="3.6328125" style="3" customWidth="1"/>
    <col min="14859" max="14859" width="42.6328125" style="3" customWidth="1"/>
    <col min="14860" max="14862" width="14.08984375" style="3" customWidth="1"/>
    <col min="14863" max="15104" width="9" style="3"/>
    <col min="15105" max="15105" width="6.08984375" style="3" customWidth="1"/>
    <col min="15106" max="15106" width="3.6328125" style="3" customWidth="1"/>
    <col min="15107" max="15107" width="21.6328125" style="3" customWidth="1"/>
    <col min="15108" max="15108" width="15.6328125" style="3" customWidth="1"/>
    <col min="15109" max="15109" width="7.6328125" style="3" customWidth="1"/>
    <col min="15110" max="15110" width="15.6328125" style="3" customWidth="1"/>
    <col min="15111" max="15111" width="7.6328125" style="3" customWidth="1"/>
    <col min="15112" max="15112" width="15.6328125" style="3" customWidth="1"/>
    <col min="15113" max="15113" width="7.6328125" style="3" customWidth="1"/>
    <col min="15114" max="15114" width="3.6328125" style="3" customWidth="1"/>
    <col min="15115" max="15115" width="42.6328125" style="3" customWidth="1"/>
    <col min="15116" max="15118" width="14.08984375" style="3" customWidth="1"/>
    <col min="15119" max="15360" width="9" style="3"/>
    <col min="15361" max="15361" width="6.08984375" style="3" customWidth="1"/>
    <col min="15362" max="15362" width="3.6328125" style="3" customWidth="1"/>
    <col min="15363" max="15363" width="21.6328125" style="3" customWidth="1"/>
    <col min="15364" max="15364" width="15.6328125" style="3" customWidth="1"/>
    <col min="15365" max="15365" width="7.6328125" style="3" customWidth="1"/>
    <col min="15366" max="15366" width="15.6328125" style="3" customWidth="1"/>
    <col min="15367" max="15367" width="7.6328125" style="3" customWidth="1"/>
    <col min="15368" max="15368" width="15.6328125" style="3" customWidth="1"/>
    <col min="15369" max="15369" width="7.6328125" style="3" customWidth="1"/>
    <col min="15370" max="15370" width="3.6328125" style="3" customWidth="1"/>
    <col min="15371" max="15371" width="42.6328125" style="3" customWidth="1"/>
    <col min="15372" max="15374" width="14.08984375" style="3" customWidth="1"/>
    <col min="15375" max="15616" width="9" style="3"/>
    <col min="15617" max="15617" width="6.08984375" style="3" customWidth="1"/>
    <col min="15618" max="15618" width="3.6328125" style="3" customWidth="1"/>
    <col min="15619" max="15619" width="21.6328125" style="3" customWidth="1"/>
    <col min="15620" max="15620" width="15.6328125" style="3" customWidth="1"/>
    <col min="15621" max="15621" width="7.6328125" style="3" customWidth="1"/>
    <col min="15622" max="15622" width="15.6328125" style="3" customWidth="1"/>
    <col min="15623" max="15623" width="7.6328125" style="3" customWidth="1"/>
    <col min="15624" max="15624" width="15.6328125" style="3" customWidth="1"/>
    <col min="15625" max="15625" width="7.6328125" style="3" customWidth="1"/>
    <col min="15626" max="15626" width="3.6328125" style="3" customWidth="1"/>
    <col min="15627" max="15627" width="42.6328125" style="3" customWidth="1"/>
    <col min="15628" max="15630" width="14.08984375" style="3" customWidth="1"/>
    <col min="15631" max="15872" width="9" style="3"/>
    <col min="15873" max="15873" width="6.08984375" style="3" customWidth="1"/>
    <col min="15874" max="15874" width="3.6328125" style="3" customWidth="1"/>
    <col min="15875" max="15875" width="21.6328125" style="3" customWidth="1"/>
    <col min="15876" max="15876" width="15.6328125" style="3" customWidth="1"/>
    <col min="15877" max="15877" width="7.6328125" style="3" customWidth="1"/>
    <col min="15878" max="15878" width="15.6328125" style="3" customWidth="1"/>
    <col min="15879" max="15879" width="7.6328125" style="3" customWidth="1"/>
    <col min="15880" max="15880" width="15.6328125" style="3" customWidth="1"/>
    <col min="15881" max="15881" width="7.6328125" style="3" customWidth="1"/>
    <col min="15882" max="15882" width="3.6328125" style="3" customWidth="1"/>
    <col min="15883" max="15883" width="42.6328125" style="3" customWidth="1"/>
    <col min="15884" max="15886" width="14.08984375" style="3" customWidth="1"/>
    <col min="15887" max="16128" width="9" style="3"/>
    <col min="16129" max="16129" width="6.08984375" style="3" customWidth="1"/>
    <col min="16130" max="16130" width="3.6328125" style="3" customWidth="1"/>
    <col min="16131" max="16131" width="21.6328125" style="3" customWidth="1"/>
    <col min="16132" max="16132" width="15.6328125" style="3" customWidth="1"/>
    <col min="16133" max="16133" width="7.6328125" style="3" customWidth="1"/>
    <col min="16134" max="16134" width="15.6328125" style="3" customWidth="1"/>
    <col min="16135" max="16135" width="7.6328125" style="3" customWidth="1"/>
    <col min="16136" max="16136" width="15.6328125" style="3" customWidth="1"/>
    <col min="16137" max="16137" width="7.6328125" style="3" customWidth="1"/>
    <col min="16138" max="16138" width="3.6328125" style="3" customWidth="1"/>
    <col min="16139" max="16139" width="42.6328125" style="3" customWidth="1"/>
    <col min="16140" max="16142" width="14.08984375" style="3" customWidth="1"/>
    <col min="16143" max="16384" width="9" style="3"/>
  </cols>
  <sheetData>
    <row r="1" spans="1:16" ht="36" customHeight="1" x14ac:dyDescent="0.2">
      <c r="A1" s="363" t="str">
        <f>+イBS修正シート!A1</f>
        <v>協同組合ＡＢＣ</v>
      </c>
      <c r="B1" s="364"/>
      <c r="C1" s="364"/>
      <c r="D1" s="364"/>
      <c r="E1" s="364"/>
      <c r="F1" s="94" t="s">
        <v>149</v>
      </c>
      <c r="G1" s="95"/>
      <c r="H1" s="96"/>
      <c r="I1" s="95"/>
      <c r="J1" s="1"/>
      <c r="K1" s="1"/>
      <c r="L1" s="1"/>
      <c r="M1" s="1"/>
      <c r="N1" s="1"/>
      <c r="O1" s="2"/>
      <c r="P1" s="2"/>
    </row>
    <row r="2" spans="1:16" x14ac:dyDescent="0.2">
      <c r="C2" s="4"/>
      <c r="D2" s="5"/>
      <c r="E2" s="97"/>
      <c r="F2" s="5"/>
      <c r="G2" s="97"/>
      <c r="H2" s="5"/>
      <c r="I2" s="97"/>
      <c r="J2" s="7"/>
      <c r="K2" s="7"/>
      <c r="L2" s="7"/>
      <c r="M2" s="7"/>
      <c r="N2" s="7"/>
      <c r="O2" s="7"/>
      <c r="P2" s="7"/>
    </row>
    <row r="3" spans="1:16" ht="21" customHeight="1" x14ac:dyDescent="0.2">
      <c r="A3" s="8" t="s">
        <v>74</v>
      </c>
      <c r="C3" s="9"/>
      <c r="D3" s="9"/>
      <c r="E3" s="98"/>
      <c r="F3" s="9"/>
      <c r="G3" s="98"/>
      <c r="H3" s="9"/>
      <c r="I3" s="11" t="s">
        <v>75</v>
      </c>
      <c r="J3" s="9"/>
      <c r="K3" s="12"/>
      <c r="L3" s="61"/>
      <c r="M3" s="7"/>
      <c r="N3" s="14"/>
      <c r="O3" s="32"/>
      <c r="P3" s="32"/>
    </row>
    <row r="4" spans="1:16" ht="30" customHeight="1" x14ac:dyDescent="0.2">
      <c r="A4" s="339" t="s">
        <v>2</v>
      </c>
      <c r="B4" s="365"/>
      <c r="C4" s="340"/>
      <c r="D4" s="99" t="str">
        <f>+イBS修正シート!D4</f>
        <v>実績R5/3期</v>
      </c>
      <c r="E4" s="100" t="s">
        <v>3</v>
      </c>
      <c r="F4" s="99" t="str">
        <f>+イBS修正シート!F4</f>
        <v>修正項目</v>
      </c>
      <c r="G4" s="100" t="s">
        <v>3</v>
      </c>
      <c r="H4" s="99" t="str">
        <f>+イBS修正シート!I4</f>
        <v>実績R5/3期</v>
      </c>
      <c r="I4" s="100" t="s">
        <v>3</v>
      </c>
      <c r="J4" s="339" t="s">
        <v>4</v>
      </c>
      <c r="K4" s="306"/>
      <c r="L4" s="61"/>
      <c r="M4" s="7"/>
      <c r="N4" s="7"/>
      <c r="O4" s="32"/>
      <c r="P4" s="32"/>
    </row>
    <row r="5" spans="1:16" ht="24" customHeight="1" x14ac:dyDescent="0.2">
      <c r="A5" s="366" t="s">
        <v>76</v>
      </c>
      <c r="B5" s="367"/>
      <c r="C5" s="329"/>
      <c r="D5" s="237">
        <v>240000</v>
      </c>
      <c r="E5" s="111">
        <f t="shared" ref="E5:E36" si="0">D5/$D$5</f>
        <v>1</v>
      </c>
      <c r="F5" s="237"/>
      <c r="G5" s="111" t="e">
        <f t="shared" ref="G5:G36" si="1">F5/$F$5</f>
        <v>#DIV/0!</v>
      </c>
      <c r="H5" s="237">
        <f>+D5+F5</f>
        <v>240000</v>
      </c>
      <c r="I5" s="101">
        <f t="shared" ref="I5:I36" si="2">H5/$H$5</f>
        <v>1</v>
      </c>
      <c r="J5" s="368" t="s">
        <v>77</v>
      </c>
      <c r="K5" s="371" t="s">
        <v>126</v>
      </c>
      <c r="L5" s="7"/>
      <c r="M5" s="7"/>
      <c r="N5" s="7"/>
      <c r="O5" s="32"/>
      <c r="P5" s="32"/>
    </row>
    <row r="6" spans="1:16" s="106" customFormat="1" ht="24" customHeight="1" x14ac:dyDescent="0.2">
      <c r="A6" s="374" t="s">
        <v>78</v>
      </c>
      <c r="B6" s="375"/>
      <c r="C6" s="376"/>
      <c r="D6" s="102">
        <f>D10+D19</f>
        <v>200000</v>
      </c>
      <c r="E6" s="103">
        <f t="shared" si="0"/>
        <v>0.83333333333333337</v>
      </c>
      <c r="F6" s="102">
        <f>F10+F19</f>
        <v>10000</v>
      </c>
      <c r="G6" s="103" t="e">
        <f t="shared" si="1"/>
        <v>#DIV/0!</v>
      </c>
      <c r="H6" s="102">
        <f>H10+H19</f>
        <v>210000</v>
      </c>
      <c r="I6" s="104">
        <f t="shared" si="2"/>
        <v>0.875</v>
      </c>
      <c r="J6" s="369"/>
      <c r="K6" s="372"/>
      <c r="L6" s="105"/>
      <c r="M6" s="105"/>
      <c r="N6" s="105"/>
      <c r="O6" s="105"/>
      <c r="P6" s="105"/>
    </row>
    <row r="7" spans="1:16" ht="21" customHeight="1" x14ac:dyDescent="0.2">
      <c r="A7" s="43"/>
      <c r="B7" s="377" t="s">
        <v>79</v>
      </c>
      <c r="C7" s="377"/>
      <c r="D7" s="238"/>
      <c r="E7" s="107">
        <f t="shared" si="0"/>
        <v>0</v>
      </c>
      <c r="F7" s="238"/>
      <c r="G7" s="107" t="e">
        <f t="shared" si="1"/>
        <v>#DIV/0!</v>
      </c>
      <c r="H7" s="238">
        <f t="shared" ref="H7:H9" si="3">+D7+F7</f>
        <v>0</v>
      </c>
      <c r="I7" s="107">
        <f t="shared" si="2"/>
        <v>0</v>
      </c>
      <c r="J7" s="369"/>
      <c r="K7" s="372"/>
      <c r="L7" s="7"/>
      <c r="M7" s="7"/>
      <c r="N7" s="7"/>
      <c r="O7" s="32"/>
      <c r="P7" s="32"/>
    </row>
    <row r="8" spans="1:16" ht="21" customHeight="1" x14ac:dyDescent="0.2">
      <c r="A8" s="43"/>
      <c r="B8" s="378" t="s">
        <v>80</v>
      </c>
      <c r="C8" s="378"/>
      <c r="D8" s="239">
        <v>10000</v>
      </c>
      <c r="E8" s="108">
        <f t="shared" si="0"/>
        <v>4.1666666666666664E-2</v>
      </c>
      <c r="F8" s="239"/>
      <c r="G8" s="108" t="e">
        <f t="shared" si="1"/>
        <v>#DIV/0!</v>
      </c>
      <c r="H8" s="239">
        <f t="shared" si="3"/>
        <v>10000</v>
      </c>
      <c r="I8" s="108">
        <f t="shared" si="2"/>
        <v>4.1666666666666664E-2</v>
      </c>
      <c r="J8" s="369"/>
      <c r="K8" s="372"/>
      <c r="L8" s="7"/>
      <c r="M8" s="7"/>
      <c r="N8" s="7"/>
      <c r="O8" s="32"/>
      <c r="P8" s="32"/>
    </row>
    <row r="9" spans="1:16" ht="21" customHeight="1" x14ac:dyDescent="0.2">
      <c r="A9" s="43"/>
      <c r="B9" s="379" t="s">
        <v>81</v>
      </c>
      <c r="C9" s="379"/>
      <c r="D9" s="240"/>
      <c r="E9" s="109">
        <f t="shared" si="0"/>
        <v>0</v>
      </c>
      <c r="F9" s="240"/>
      <c r="G9" s="109" t="e">
        <f t="shared" si="1"/>
        <v>#DIV/0!</v>
      </c>
      <c r="H9" s="240">
        <f t="shared" si="3"/>
        <v>0</v>
      </c>
      <c r="I9" s="109">
        <f t="shared" si="2"/>
        <v>0</v>
      </c>
      <c r="J9" s="369"/>
      <c r="K9" s="372"/>
      <c r="L9" s="7"/>
      <c r="M9" s="7"/>
      <c r="N9" s="7"/>
      <c r="O9" s="32"/>
      <c r="P9" s="32"/>
    </row>
    <row r="10" spans="1:16" ht="21" customHeight="1" x14ac:dyDescent="0.2">
      <c r="A10" s="43"/>
      <c r="B10" s="380" t="s">
        <v>82</v>
      </c>
      <c r="C10" s="340"/>
      <c r="D10" s="110">
        <f>D7+D8-D9</f>
        <v>10000</v>
      </c>
      <c r="E10" s="111">
        <f t="shared" si="0"/>
        <v>4.1666666666666664E-2</v>
      </c>
      <c r="F10" s="110">
        <f>F7+F8-F9</f>
        <v>0</v>
      </c>
      <c r="G10" s="111" t="e">
        <f t="shared" si="1"/>
        <v>#DIV/0!</v>
      </c>
      <c r="H10" s="110">
        <f>H7+H8-H9</f>
        <v>10000</v>
      </c>
      <c r="I10" s="79">
        <f t="shared" si="2"/>
        <v>4.1666666666666664E-2</v>
      </c>
      <c r="J10" s="369"/>
      <c r="K10" s="372"/>
      <c r="L10" s="7"/>
      <c r="M10" s="7"/>
      <c r="N10" s="7"/>
      <c r="O10" s="32"/>
      <c r="P10" s="32"/>
    </row>
    <row r="11" spans="1:16" ht="21" customHeight="1" x14ac:dyDescent="0.2">
      <c r="A11" s="43"/>
      <c r="B11" s="381" t="s">
        <v>83</v>
      </c>
      <c r="C11" s="382"/>
      <c r="D11" s="241"/>
      <c r="E11" s="112">
        <f t="shared" si="0"/>
        <v>0</v>
      </c>
      <c r="F11" s="241"/>
      <c r="G11" s="112" t="e">
        <f t="shared" si="1"/>
        <v>#DIV/0!</v>
      </c>
      <c r="H11" s="241">
        <f>+D11+F11</f>
        <v>0</v>
      </c>
      <c r="I11" s="113">
        <f t="shared" si="2"/>
        <v>0</v>
      </c>
      <c r="J11" s="369"/>
      <c r="K11" s="372"/>
      <c r="L11" s="7"/>
      <c r="M11" s="7"/>
      <c r="N11" s="7"/>
      <c r="O11" s="32"/>
      <c r="P11" s="32"/>
    </row>
    <row r="12" spans="1:16" ht="21" customHeight="1" x14ac:dyDescent="0.2">
      <c r="A12" s="43"/>
      <c r="B12" s="383" t="s">
        <v>84</v>
      </c>
      <c r="C12" s="384"/>
      <c r="D12" s="114">
        <f>SUM(D13:D16)</f>
        <v>190000</v>
      </c>
      <c r="E12" s="115">
        <f t="shared" si="0"/>
        <v>0.79166666666666663</v>
      </c>
      <c r="F12" s="114">
        <f>SUM(F13:F16)</f>
        <v>10000</v>
      </c>
      <c r="G12" s="115" t="e">
        <f t="shared" si="1"/>
        <v>#DIV/0!</v>
      </c>
      <c r="H12" s="114">
        <f>SUM(H13:H16)</f>
        <v>200000</v>
      </c>
      <c r="I12" s="108">
        <f t="shared" si="2"/>
        <v>0.83333333333333337</v>
      </c>
      <c r="J12" s="369"/>
      <c r="K12" s="372"/>
      <c r="L12" s="7"/>
      <c r="M12" s="7"/>
      <c r="N12" s="7"/>
      <c r="O12" s="32"/>
      <c r="P12" s="32"/>
    </row>
    <row r="13" spans="1:16" ht="18" customHeight="1" x14ac:dyDescent="0.2">
      <c r="A13" s="43"/>
      <c r="B13" s="43"/>
      <c r="C13" s="116" t="s">
        <v>85</v>
      </c>
      <c r="D13" s="239">
        <v>30000</v>
      </c>
      <c r="E13" s="108">
        <f t="shared" si="0"/>
        <v>0.125</v>
      </c>
      <c r="F13" s="239"/>
      <c r="G13" s="108" t="e">
        <f t="shared" si="1"/>
        <v>#DIV/0!</v>
      </c>
      <c r="H13" s="239">
        <f t="shared" ref="H13:H18" si="4">+D13+F13</f>
        <v>30000</v>
      </c>
      <c r="I13" s="108">
        <f t="shared" si="2"/>
        <v>0.125</v>
      </c>
      <c r="J13" s="369"/>
      <c r="K13" s="372"/>
      <c r="L13" s="7"/>
      <c r="M13" s="7"/>
      <c r="N13" s="7"/>
      <c r="O13" s="32"/>
      <c r="P13" s="32"/>
    </row>
    <row r="14" spans="1:16" ht="18" customHeight="1" x14ac:dyDescent="0.2">
      <c r="A14" s="43"/>
      <c r="B14" s="43"/>
      <c r="C14" s="116" t="s">
        <v>86</v>
      </c>
      <c r="D14" s="239">
        <v>110000</v>
      </c>
      <c r="E14" s="108">
        <f t="shared" si="0"/>
        <v>0.45833333333333331</v>
      </c>
      <c r="F14" s="239"/>
      <c r="G14" s="108" t="e">
        <f t="shared" si="1"/>
        <v>#DIV/0!</v>
      </c>
      <c r="H14" s="239">
        <f t="shared" si="4"/>
        <v>110000</v>
      </c>
      <c r="I14" s="108">
        <f t="shared" si="2"/>
        <v>0.45833333333333331</v>
      </c>
      <c r="J14" s="369"/>
      <c r="K14" s="372"/>
      <c r="L14" s="7"/>
      <c r="M14" s="7"/>
      <c r="N14" s="7"/>
      <c r="O14" s="32"/>
      <c r="P14" s="32"/>
    </row>
    <row r="15" spans="1:16" ht="18" customHeight="1" x14ac:dyDescent="0.2">
      <c r="A15" s="43"/>
      <c r="B15" s="43"/>
      <c r="C15" s="116" t="s">
        <v>87</v>
      </c>
      <c r="D15" s="239">
        <v>20000</v>
      </c>
      <c r="E15" s="108">
        <f t="shared" si="0"/>
        <v>8.3333333333333329E-2</v>
      </c>
      <c r="F15" s="239"/>
      <c r="G15" s="108" t="e">
        <f t="shared" si="1"/>
        <v>#DIV/0!</v>
      </c>
      <c r="H15" s="239">
        <f t="shared" si="4"/>
        <v>20000</v>
      </c>
      <c r="I15" s="108">
        <f t="shared" si="2"/>
        <v>8.3333333333333329E-2</v>
      </c>
      <c r="J15" s="369"/>
      <c r="K15" s="372"/>
      <c r="L15" s="7"/>
      <c r="M15" s="7"/>
      <c r="N15" s="7"/>
      <c r="O15" s="32"/>
      <c r="P15" s="32"/>
    </row>
    <row r="16" spans="1:16" ht="18" customHeight="1" thickBot="1" x14ac:dyDescent="0.25">
      <c r="A16" s="43"/>
      <c r="B16" s="43"/>
      <c r="C16" s="180" t="s">
        <v>88</v>
      </c>
      <c r="D16" s="242">
        <v>30000</v>
      </c>
      <c r="E16" s="181">
        <f t="shared" si="0"/>
        <v>0.125</v>
      </c>
      <c r="F16" s="242">
        <v>10000</v>
      </c>
      <c r="G16" s="181" t="e">
        <f t="shared" si="1"/>
        <v>#DIV/0!</v>
      </c>
      <c r="H16" s="242">
        <f t="shared" si="4"/>
        <v>40000</v>
      </c>
      <c r="I16" s="181">
        <f t="shared" si="2"/>
        <v>0.16666666666666666</v>
      </c>
      <c r="J16" s="369"/>
      <c r="K16" s="372"/>
      <c r="L16" s="7"/>
      <c r="M16" s="7"/>
      <c r="N16" s="7"/>
      <c r="O16" s="32"/>
      <c r="P16" s="32"/>
    </row>
    <row r="17" spans="1:16" ht="18" customHeight="1" thickBot="1" x14ac:dyDescent="0.25">
      <c r="A17" s="43"/>
      <c r="B17" s="117"/>
      <c r="C17" s="182" t="s">
        <v>89</v>
      </c>
      <c r="D17" s="179">
        <v>5000</v>
      </c>
      <c r="E17" s="171">
        <f t="shared" si="0"/>
        <v>2.0833333333333332E-2</v>
      </c>
      <c r="F17" s="179">
        <v>10000</v>
      </c>
      <c r="G17" s="171" t="e">
        <f t="shared" si="1"/>
        <v>#DIV/0!</v>
      </c>
      <c r="H17" s="179">
        <f t="shared" si="4"/>
        <v>15000</v>
      </c>
      <c r="I17" s="172">
        <f t="shared" si="2"/>
        <v>6.25E-2</v>
      </c>
      <c r="J17" s="370"/>
      <c r="K17" s="372"/>
      <c r="L17" s="7"/>
      <c r="M17" s="7"/>
      <c r="N17" s="7"/>
      <c r="O17" s="32"/>
      <c r="P17" s="32"/>
    </row>
    <row r="18" spans="1:16" ht="21" customHeight="1" x14ac:dyDescent="0.2">
      <c r="A18" s="43"/>
      <c r="B18" s="385" t="s">
        <v>90</v>
      </c>
      <c r="C18" s="386"/>
      <c r="D18" s="243"/>
      <c r="E18" s="120">
        <f t="shared" si="0"/>
        <v>0</v>
      </c>
      <c r="F18" s="243"/>
      <c r="G18" s="120" t="e">
        <f t="shared" si="1"/>
        <v>#DIV/0!</v>
      </c>
      <c r="H18" s="243">
        <f t="shared" si="4"/>
        <v>0</v>
      </c>
      <c r="I18" s="120">
        <f t="shared" si="2"/>
        <v>0</v>
      </c>
      <c r="J18" s="369"/>
      <c r="K18" s="372"/>
      <c r="L18" s="7"/>
      <c r="M18" s="7"/>
      <c r="N18" s="7"/>
      <c r="O18" s="32"/>
      <c r="P18" s="32"/>
    </row>
    <row r="19" spans="1:16" ht="21" customHeight="1" x14ac:dyDescent="0.2">
      <c r="A19" s="118"/>
      <c r="B19" s="387" t="s">
        <v>91</v>
      </c>
      <c r="C19" s="340"/>
      <c r="D19" s="119">
        <f>D11+D12-D18</f>
        <v>190000</v>
      </c>
      <c r="E19" s="120">
        <f t="shared" si="0"/>
        <v>0.79166666666666663</v>
      </c>
      <c r="F19" s="119">
        <f>F11+F12-F18</f>
        <v>10000</v>
      </c>
      <c r="G19" s="120" t="e">
        <f t="shared" si="1"/>
        <v>#DIV/0!</v>
      </c>
      <c r="H19" s="119">
        <f>H11+H12-H18</f>
        <v>200000</v>
      </c>
      <c r="I19" s="120">
        <f t="shared" si="2"/>
        <v>0.83333333333333337</v>
      </c>
      <c r="J19" s="369"/>
      <c r="K19" s="372"/>
      <c r="L19" s="7"/>
      <c r="M19" s="7"/>
      <c r="N19" s="7"/>
      <c r="O19" s="32"/>
      <c r="P19" s="32"/>
    </row>
    <row r="20" spans="1:16" ht="24" customHeight="1" x14ac:dyDescent="0.2">
      <c r="A20" s="361" t="s">
        <v>92</v>
      </c>
      <c r="B20" s="362"/>
      <c r="C20" s="306"/>
      <c r="D20" s="110">
        <f>IF(AND(D5="",D6=""),"",D5-D6)</f>
        <v>40000</v>
      </c>
      <c r="E20" s="79">
        <f t="shared" si="0"/>
        <v>0.16666666666666666</v>
      </c>
      <c r="F20" s="110">
        <f>IF(AND(F5="",F6=""),"",F5-F6)</f>
        <v>-10000</v>
      </c>
      <c r="G20" s="79" t="e">
        <f t="shared" si="1"/>
        <v>#DIV/0!</v>
      </c>
      <c r="H20" s="110">
        <f>IF(AND(H5="",H6=""),"",H5-H6)</f>
        <v>30000</v>
      </c>
      <c r="I20" s="101">
        <f t="shared" si="2"/>
        <v>0.125</v>
      </c>
      <c r="J20" s="369"/>
      <c r="K20" s="373"/>
      <c r="L20" s="7"/>
      <c r="M20" s="7"/>
      <c r="N20" s="7"/>
      <c r="O20" s="32"/>
      <c r="P20" s="32"/>
    </row>
    <row r="21" spans="1:16" ht="21" customHeight="1" x14ac:dyDescent="0.2">
      <c r="A21" s="388" t="s">
        <v>93</v>
      </c>
      <c r="B21" s="389"/>
      <c r="C21" s="376"/>
      <c r="D21" s="244">
        <v>20000</v>
      </c>
      <c r="E21" s="104">
        <f t="shared" si="0"/>
        <v>8.3333333333333329E-2</v>
      </c>
      <c r="F21" s="244"/>
      <c r="G21" s="104" t="e">
        <f t="shared" si="1"/>
        <v>#DIV/0!</v>
      </c>
      <c r="H21" s="244">
        <f t="shared" ref="H21:H23" si="5">+D21+F21</f>
        <v>20000</v>
      </c>
      <c r="I21" s="122">
        <f t="shared" si="2"/>
        <v>8.3333333333333329E-2</v>
      </c>
      <c r="J21" s="368" t="s">
        <v>93</v>
      </c>
      <c r="K21" s="347"/>
      <c r="L21" s="7"/>
      <c r="M21" s="7"/>
      <c r="N21" s="7"/>
      <c r="O21" s="32"/>
      <c r="P21" s="32"/>
    </row>
    <row r="22" spans="1:16" ht="21" customHeight="1" thickBot="1" x14ac:dyDescent="0.25">
      <c r="A22" s="123"/>
      <c r="B22" s="392" t="s">
        <v>94</v>
      </c>
      <c r="C22" s="393"/>
      <c r="D22" s="244">
        <v>5000</v>
      </c>
      <c r="E22" s="104">
        <f t="shared" si="0"/>
        <v>2.0833333333333332E-2</v>
      </c>
      <c r="F22" s="244"/>
      <c r="G22" s="104" t="e">
        <f t="shared" si="1"/>
        <v>#DIV/0!</v>
      </c>
      <c r="H22" s="244">
        <f t="shared" si="5"/>
        <v>5000</v>
      </c>
      <c r="I22" s="122">
        <f t="shared" si="2"/>
        <v>2.0833333333333332E-2</v>
      </c>
      <c r="J22" s="390"/>
      <c r="K22" s="347"/>
      <c r="L22" s="7"/>
      <c r="M22" s="7"/>
      <c r="N22" s="7"/>
      <c r="O22" s="32"/>
      <c r="P22" s="32"/>
    </row>
    <row r="23" spans="1:16" ht="21" customHeight="1" thickBot="1" x14ac:dyDescent="0.25">
      <c r="A23" s="124"/>
      <c r="B23" s="394" t="s">
        <v>89</v>
      </c>
      <c r="C23" s="395"/>
      <c r="D23" s="179">
        <v>5000</v>
      </c>
      <c r="E23" s="171">
        <f t="shared" si="0"/>
        <v>2.0833333333333332E-2</v>
      </c>
      <c r="F23" s="179"/>
      <c r="G23" s="171" t="e">
        <f t="shared" si="1"/>
        <v>#DIV/0!</v>
      </c>
      <c r="H23" s="179">
        <f t="shared" si="5"/>
        <v>5000</v>
      </c>
      <c r="I23" s="172">
        <f t="shared" si="2"/>
        <v>2.0833333333333332E-2</v>
      </c>
      <c r="J23" s="391"/>
      <c r="K23" s="347"/>
      <c r="L23" s="7"/>
      <c r="M23" s="7"/>
      <c r="N23" s="7"/>
      <c r="O23" s="32"/>
      <c r="P23" s="32"/>
    </row>
    <row r="24" spans="1:16" ht="24" customHeight="1" x14ac:dyDescent="0.2">
      <c r="A24" s="361" t="s">
        <v>95</v>
      </c>
      <c r="B24" s="396"/>
      <c r="C24" s="386"/>
      <c r="D24" s="126">
        <f>IF(D20="","",D20-D21)</f>
        <v>20000</v>
      </c>
      <c r="E24" s="125">
        <f t="shared" si="0"/>
        <v>8.3333333333333329E-2</v>
      </c>
      <c r="F24" s="126">
        <f>IF(F20="","",F20-F21)</f>
        <v>-10000</v>
      </c>
      <c r="G24" s="125" t="e">
        <f t="shared" si="1"/>
        <v>#DIV/0!</v>
      </c>
      <c r="H24" s="126">
        <f>IF(H20="","",H20-H21)</f>
        <v>10000</v>
      </c>
      <c r="I24" s="125">
        <f t="shared" si="2"/>
        <v>4.1666666666666664E-2</v>
      </c>
      <c r="J24" s="390"/>
      <c r="K24" s="347"/>
      <c r="L24" s="7"/>
      <c r="M24" s="7"/>
      <c r="N24" s="7"/>
      <c r="O24" s="32"/>
      <c r="P24" s="32"/>
    </row>
    <row r="25" spans="1:16" ht="24" customHeight="1" x14ac:dyDescent="0.2">
      <c r="A25" s="397" t="s">
        <v>96</v>
      </c>
      <c r="B25" s="398"/>
      <c r="C25" s="302"/>
      <c r="D25" s="244">
        <v>1000</v>
      </c>
      <c r="E25" s="78">
        <f t="shared" si="0"/>
        <v>4.1666666666666666E-3</v>
      </c>
      <c r="F25" s="245"/>
      <c r="G25" s="78" t="e">
        <f t="shared" si="1"/>
        <v>#DIV/0!</v>
      </c>
      <c r="H25" s="245">
        <f t="shared" ref="H25:H28" si="6">+D25+F25</f>
        <v>1000</v>
      </c>
      <c r="I25" s="57">
        <f t="shared" si="2"/>
        <v>4.1666666666666666E-3</v>
      </c>
      <c r="J25" s="399" t="s">
        <v>97</v>
      </c>
      <c r="K25" s="347"/>
      <c r="L25" s="7"/>
      <c r="M25" s="7"/>
      <c r="N25" s="7"/>
      <c r="O25" s="32"/>
      <c r="P25" s="32"/>
    </row>
    <row r="26" spans="1:16" ht="21" customHeight="1" x14ac:dyDescent="0.2">
      <c r="A26" s="123"/>
      <c r="B26" s="400" t="s">
        <v>98</v>
      </c>
      <c r="C26" s="340"/>
      <c r="D26" s="237">
        <v>500</v>
      </c>
      <c r="E26" s="79">
        <f t="shared" si="0"/>
        <v>2.0833333333333333E-3</v>
      </c>
      <c r="F26" s="237"/>
      <c r="G26" s="79" t="e">
        <f t="shared" si="1"/>
        <v>#DIV/0!</v>
      </c>
      <c r="H26" s="237">
        <f t="shared" si="6"/>
        <v>500</v>
      </c>
      <c r="I26" s="101">
        <f t="shared" si="2"/>
        <v>2.0833333333333333E-3</v>
      </c>
      <c r="J26" s="399"/>
      <c r="K26" s="347"/>
      <c r="L26" s="7"/>
      <c r="M26" s="7"/>
      <c r="N26" s="7"/>
      <c r="O26" s="32"/>
      <c r="P26" s="32"/>
    </row>
    <row r="27" spans="1:16" ht="24" customHeight="1" x14ac:dyDescent="0.2">
      <c r="A27" s="388" t="s">
        <v>99</v>
      </c>
      <c r="B27" s="389"/>
      <c r="C27" s="376"/>
      <c r="D27" s="244">
        <v>9000</v>
      </c>
      <c r="E27" s="104">
        <f t="shared" si="0"/>
        <v>3.7499999999999999E-2</v>
      </c>
      <c r="F27" s="244"/>
      <c r="G27" s="104" t="e">
        <f t="shared" si="1"/>
        <v>#DIV/0!</v>
      </c>
      <c r="H27" s="244">
        <f t="shared" si="6"/>
        <v>9000</v>
      </c>
      <c r="I27" s="122">
        <f t="shared" si="2"/>
        <v>3.7499999999999999E-2</v>
      </c>
      <c r="J27" s="390"/>
      <c r="K27" s="347"/>
      <c r="L27" s="7"/>
      <c r="M27" s="7"/>
      <c r="N27" s="7"/>
      <c r="O27" s="32"/>
      <c r="P27" s="32"/>
    </row>
    <row r="28" spans="1:16" ht="21" customHeight="1" x14ac:dyDescent="0.2">
      <c r="A28" s="124"/>
      <c r="B28" s="400" t="s">
        <v>100</v>
      </c>
      <c r="C28" s="340"/>
      <c r="D28" s="237">
        <v>9000</v>
      </c>
      <c r="E28" s="79">
        <f t="shared" si="0"/>
        <v>3.7499999999999999E-2</v>
      </c>
      <c r="F28" s="237"/>
      <c r="G28" s="79" t="e">
        <f t="shared" si="1"/>
        <v>#DIV/0!</v>
      </c>
      <c r="H28" s="237">
        <f t="shared" si="6"/>
        <v>9000</v>
      </c>
      <c r="I28" s="101">
        <f t="shared" si="2"/>
        <v>3.7499999999999999E-2</v>
      </c>
      <c r="J28" s="390"/>
      <c r="K28" s="347"/>
      <c r="L28" s="7"/>
      <c r="M28" s="7"/>
      <c r="N28" s="7"/>
      <c r="O28" s="32"/>
      <c r="P28" s="32"/>
    </row>
    <row r="29" spans="1:16" ht="24" customHeight="1" x14ac:dyDescent="0.2">
      <c r="A29" s="361" t="s">
        <v>101</v>
      </c>
      <c r="B29" s="362"/>
      <c r="C29" s="340"/>
      <c r="D29" s="246">
        <f>IF(D24="","",D24+D25-D27)</f>
        <v>12000</v>
      </c>
      <c r="E29" s="120">
        <f t="shared" si="0"/>
        <v>0.05</v>
      </c>
      <c r="F29" s="119">
        <f>IF(F24="","",F24+F25-F27)</f>
        <v>-10000</v>
      </c>
      <c r="G29" s="120" t="e">
        <f t="shared" si="1"/>
        <v>#DIV/0!</v>
      </c>
      <c r="H29" s="119">
        <f>IF(H24="","",H24+H25-H27)</f>
        <v>2000</v>
      </c>
      <c r="I29" s="125">
        <f t="shared" si="2"/>
        <v>8.3333333333333332E-3</v>
      </c>
      <c r="J29" s="390"/>
      <c r="K29" s="347"/>
      <c r="L29" s="7"/>
      <c r="M29" s="7"/>
      <c r="N29" s="7"/>
      <c r="O29" s="32"/>
      <c r="P29" s="32"/>
    </row>
    <row r="30" spans="1:16" ht="21" customHeight="1" x14ac:dyDescent="0.2">
      <c r="A30" s="401" t="s">
        <v>102</v>
      </c>
      <c r="B30" s="402"/>
      <c r="C30" s="340"/>
      <c r="D30" s="247"/>
      <c r="E30" s="79">
        <f t="shared" si="0"/>
        <v>0</v>
      </c>
      <c r="F30" s="237"/>
      <c r="G30" s="79" t="e">
        <f t="shared" si="1"/>
        <v>#DIV/0!</v>
      </c>
      <c r="H30" s="237">
        <f>+D30+F30</f>
        <v>0</v>
      </c>
      <c r="I30" s="101">
        <f t="shared" si="2"/>
        <v>0</v>
      </c>
      <c r="J30" s="399" t="s">
        <v>103</v>
      </c>
      <c r="K30" s="347"/>
      <c r="L30" s="7"/>
      <c r="M30" s="7"/>
      <c r="N30" s="7"/>
      <c r="O30" s="32"/>
      <c r="P30" s="32"/>
    </row>
    <row r="31" spans="1:16" ht="21" customHeight="1" x14ac:dyDescent="0.2">
      <c r="A31" s="403" t="s">
        <v>104</v>
      </c>
      <c r="B31" s="404"/>
      <c r="C31" s="376"/>
      <c r="D31" s="102">
        <f>SUM(D32:D33)</f>
        <v>0</v>
      </c>
      <c r="E31" s="104">
        <f t="shared" si="0"/>
        <v>0</v>
      </c>
      <c r="F31" s="102">
        <f>SUM(F32:F33)</f>
        <v>0</v>
      </c>
      <c r="G31" s="104" t="e">
        <f t="shared" si="1"/>
        <v>#DIV/0!</v>
      </c>
      <c r="H31" s="102">
        <f>SUM(H32:H33)</f>
        <v>0</v>
      </c>
      <c r="I31" s="122">
        <f t="shared" si="2"/>
        <v>0</v>
      </c>
      <c r="J31" s="390"/>
      <c r="K31" s="347"/>
      <c r="L31" s="7"/>
      <c r="M31" s="7"/>
      <c r="N31" s="7"/>
      <c r="O31" s="32"/>
      <c r="P31" s="32"/>
    </row>
    <row r="32" spans="1:16" ht="21" customHeight="1" x14ac:dyDescent="0.2">
      <c r="A32" s="127"/>
      <c r="B32" s="405"/>
      <c r="C32" s="406"/>
      <c r="D32" s="238"/>
      <c r="E32" s="107">
        <f t="shared" si="0"/>
        <v>0</v>
      </c>
      <c r="F32" s="238"/>
      <c r="G32" s="107" t="e">
        <f t="shared" si="1"/>
        <v>#DIV/0!</v>
      </c>
      <c r="H32" s="238">
        <f t="shared" ref="H32:H33" si="7">+D32+F32</f>
        <v>0</v>
      </c>
      <c r="I32" s="71">
        <f t="shared" si="2"/>
        <v>0</v>
      </c>
      <c r="J32" s="390"/>
      <c r="K32" s="347"/>
      <c r="L32" s="7"/>
      <c r="M32" s="7"/>
      <c r="N32" s="7"/>
      <c r="O32" s="32"/>
      <c r="P32" s="32"/>
    </row>
    <row r="33" spans="1:16" ht="21" customHeight="1" x14ac:dyDescent="0.2">
      <c r="A33" s="128"/>
      <c r="B33" s="407"/>
      <c r="C33" s="408"/>
      <c r="D33" s="240"/>
      <c r="E33" s="109">
        <f t="shared" si="0"/>
        <v>0</v>
      </c>
      <c r="F33" s="240"/>
      <c r="G33" s="109" t="e">
        <f t="shared" si="1"/>
        <v>#DIV/0!</v>
      </c>
      <c r="H33" s="240">
        <f t="shared" si="7"/>
        <v>0</v>
      </c>
      <c r="I33" s="73">
        <f t="shared" si="2"/>
        <v>0</v>
      </c>
      <c r="J33" s="390"/>
      <c r="K33" s="347"/>
      <c r="L33" s="7"/>
      <c r="M33" s="7"/>
      <c r="N33" s="7"/>
      <c r="O33" s="32"/>
      <c r="P33" s="32"/>
    </row>
    <row r="34" spans="1:16" ht="24" customHeight="1" x14ac:dyDescent="0.2">
      <c r="A34" s="361" t="s">
        <v>105</v>
      </c>
      <c r="B34" s="362"/>
      <c r="C34" s="306"/>
      <c r="D34" s="110">
        <f>IF(D29="","",D29+D30-D31)</f>
        <v>12000</v>
      </c>
      <c r="E34" s="79">
        <f t="shared" si="0"/>
        <v>0.05</v>
      </c>
      <c r="F34" s="110">
        <f>IF(F29="","",F29+F30-F31)</f>
        <v>-10000</v>
      </c>
      <c r="G34" s="79" t="e">
        <f t="shared" si="1"/>
        <v>#DIV/0!</v>
      </c>
      <c r="H34" s="110">
        <f>IF(H29="","",H29+H30-H31)</f>
        <v>2000</v>
      </c>
      <c r="I34" s="101">
        <f t="shared" si="2"/>
        <v>8.3333333333333332E-3</v>
      </c>
      <c r="J34" s="390"/>
      <c r="K34" s="347"/>
      <c r="L34" s="7"/>
      <c r="M34" s="7"/>
      <c r="N34" s="7"/>
      <c r="O34" s="32"/>
      <c r="P34" s="32"/>
    </row>
    <row r="35" spans="1:16" ht="21" customHeight="1" x14ac:dyDescent="0.2">
      <c r="A35" s="409" t="s">
        <v>106</v>
      </c>
      <c r="B35" s="410"/>
      <c r="C35" s="411"/>
      <c r="D35" s="245">
        <v>4800</v>
      </c>
      <c r="E35" s="78">
        <f t="shared" si="0"/>
        <v>0.02</v>
      </c>
      <c r="F35" s="245"/>
      <c r="G35" s="78" t="e">
        <f t="shared" si="1"/>
        <v>#DIV/0!</v>
      </c>
      <c r="H35" s="237">
        <f>+D35+F35</f>
        <v>4800</v>
      </c>
      <c r="I35" s="57">
        <f t="shared" si="2"/>
        <v>0.02</v>
      </c>
      <c r="J35" s="390"/>
      <c r="K35" s="347"/>
      <c r="L35" s="7"/>
      <c r="M35" s="7"/>
      <c r="N35" s="7"/>
      <c r="O35" s="32"/>
      <c r="P35" s="32"/>
    </row>
    <row r="36" spans="1:16" ht="23.25" customHeight="1" x14ac:dyDescent="0.2">
      <c r="A36" s="361" t="s">
        <v>107</v>
      </c>
      <c r="B36" s="362"/>
      <c r="C36" s="306"/>
      <c r="D36" s="121">
        <f>IF(D34="","",D34-D35)</f>
        <v>7200</v>
      </c>
      <c r="E36" s="101">
        <f t="shared" si="0"/>
        <v>0.03</v>
      </c>
      <c r="F36" s="121">
        <f>IF(F34="","",F34-F35)</f>
        <v>-10000</v>
      </c>
      <c r="G36" s="79" t="e">
        <f t="shared" si="1"/>
        <v>#DIV/0!</v>
      </c>
      <c r="H36" s="121">
        <f>IF(H34="","",H34-H35)</f>
        <v>-2800</v>
      </c>
      <c r="I36" s="101">
        <f t="shared" si="2"/>
        <v>-1.1666666666666667E-2</v>
      </c>
      <c r="J36" s="390"/>
      <c r="K36" s="347"/>
      <c r="L36" s="7"/>
      <c r="M36" s="7"/>
      <c r="N36" s="7"/>
      <c r="O36" s="32"/>
      <c r="P36" s="32"/>
    </row>
    <row r="37" spans="1:16" ht="21" customHeight="1" x14ac:dyDescent="0.2">
      <c r="A37" s="129"/>
      <c r="B37" s="129"/>
      <c r="C37"/>
      <c r="D37" s="74"/>
      <c r="E37" s="130"/>
      <c r="F37" s="74"/>
      <c r="G37" s="130"/>
      <c r="H37" s="74"/>
      <c r="I37" s="130"/>
      <c r="J37" s="131"/>
      <c r="K37" s="131"/>
      <c r="L37" s="7"/>
      <c r="M37" s="7"/>
      <c r="N37" s="7"/>
      <c r="O37" s="32"/>
      <c r="P37" s="32"/>
    </row>
  </sheetData>
  <protectedRanges>
    <protectedRange sqref="D5:D19 F35 F21:F23 D25:D28 D30:D33 D35 D21:D23 H25:H28 F30:F33 F25:F28 H21:H23 H30:H33 F5:F19 H5:H19 H35" name="範囲1"/>
  </protectedRanges>
  <mergeCells count="38">
    <mergeCell ref="A30:C30"/>
    <mergeCell ref="J30:J36"/>
    <mergeCell ref="K30:K36"/>
    <mergeCell ref="A31:C31"/>
    <mergeCell ref="B32:C32"/>
    <mergeCell ref="B33:C33"/>
    <mergeCell ref="A34:C34"/>
    <mergeCell ref="A35:C35"/>
    <mergeCell ref="A36:C36"/>
    <mergeCell ref="A25:C25"/>
    <mergeCell ref="J25:J29"/>
    <mergeCell ref="K25:K29"/>
    <mergeCell ref="B26:C26"/>
    <mergeCell ref="A27:C27"/>
    <mergeCell ref="B28:C28"/>
    <mergeCell ref="A29:C29"/>
    <mergeCell ref="A21:C21"/>
    <mergeCell ref="J21:J24"/>
    <mergeCell ref="K21:K24"/>
    <mergeCell ref="B22:C22"/>
    <mergeCell ref="B23:C23"/>
    <mergeCell ref="A24:C24"/>
    <mergeCell ref="A20:C20"/>
    <mergeCell ref="A1:E1"/>
    <mergeCell ref="A4:C4"/>
    <mergeCell ref="J4:K4"/>
    <mergeCell ref="A5:C5"/>
    <mergeCell ref="J5:J20"/>
    <mergeCell ref="K5:K20"/>
    <mergeCell ref="A6:C6"/>
    <mergeCell ref="B7:C7"/>
    <mergeCell ref="B8:C8"/>
    <mergeCell ref="B9:C9"/>
    <mergeCell ref="B10:C10"/>
    <mergeCell ref="B11:C11"/>
    <mergeCell ref="B12:C12"/>
    <mergeCell ref="B18:C18"/>
    <mergeCell ref="B19:C19"/>
  </mergeCells>
  <phoneticPr fontId="1"/>
  <printOptions horizontalCentered="1"/>
  <pageMargins left="0.70866141732283472" right="0.70866141732283472" top="0.59055118110236227" bottom="0.39370078740157483" header="0.31496062992125984" footer="0.31496062992125984"/>
  <pageSetup paperSize="9" scale="5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ア実態把握チェック表</vt:lpstr>
      <vt:lpstr>イBS修正シート</vt:lpstr>
      <vt:lpstr>ウPL修正シート</vt:lpstr>
      <vt:lpstr>ア実態把握チェック表!Print_Area</vt:lpstr>
      <vt:lpstr>イBS修正シート!Print_Area</vt:lpstr>
      <vt:lpstr>ウPL修正シート!Print_Area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-</cp:lastModifiedBy>
  <cp:lastPrinted>2021-06-21T05:40:11Z</cp:lastPrinted>
  <dcterms:created xsi:type="dcterms:W3CDTF">2016-04-22T09:08:41Z</dcterms:created>
  <dcterms:modified xsi:type="dcterms:W3CDTF">2023-06-12T06:02:10Z</dcterms:modified>
</cp:coreProperties>
</file>